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2-03\обмен\Давлатова Л.В\Учебные планы на 2022-2023 уч.год\УП 2 курсы\+УП НХТ ЭТНО\"/>
    </mc:Choice>
  </mc:AlternateContent>
  <bookViews>
    <workbookView xWindow="-120" yWindow="-120" windowWidth="20730" windowHeight="11160"/>
  </bookViews>
  <sheets>
    <sheet name="хоровики" sheetId="1" r:id="rId1"/>
    <sheet name="Лист1" sheetId="3" r:id="rId2"/>
  </sheets>
  <definedNames>
    <definedName name="_xlnm.Print_Area" localSheetId="0">хоровики!$A$1:$X$119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78" i="1" l="1"/>
  <c r="M76" i="1"/>
  <c r="K100" i="1"/>
  <c r="K98" i="1"/>
  <c r="K97" i="1"/>
  <c r="K96" i="1" s="1"/>
  <c r="L77" i="1"/>
  <c r="L76" i="1" s="1"/>
  <c r="I82" i="1"/>
  <c r="K82" i="1"/>
  <c r="L66" i="1"/>
  <c r="L65" i="1" s="1"/>
  <c r="M65" i="1"/>
  <c r="N57" i="1"/>
  <c r="M57" i="1"/>
  <c r="N52" i="1"/>
  <c r="M52" i="1"/>
  <c r="K61" i="1"/>
  <c r="K59" i="1"/>
  <c r="K57" i="1" s="1"/>
  <c r="K58" i="1"/>
  <c r="I54" i="1"/>
  <c r="K54" i="1"/>
  <c r="N51" i="1"/>
  <c r="N44" i="1" s="1"/>
  <c r="K42" i="1"/>
  <c r="K29" i="1"/>
  <c r="K25" i="1"/>
  <c r="K23" i="1" s="1"/>
  <c r="K24" i="1"/>
  <c r="I24" i="1" s="1"/>
  <c r="J9" i="1"/>
  <c r="I19" i="1"/>
  <c r="I17" i="1"/>
  <c r="I15" i="1"/>
  <c r="I13" i="1"/>
  <c r="I11" i="1"/>
  <c r="K19" i="1"/>
  <c r="K18" i="1"/>
  <c r="I18" i="1" s="1"/>
  <c r="K17" i="1"/>
  <c r="K16" i="1"/>
  <c r="I16" i="1" s="1"/>
  <c r="K15" i="1"/>
  <c r="K14" i="1"/>
  <c r="I14" i="1" s="1"/>
  <c r="K13" i="1"/>
  <c r="K12" i="1"/>
  <c r="I12" i="1" s="1"/>
  <c r="K11" i="1"/>
  <c r="L10" i="1"/>
  <c r="J45" i="1"/>
  <c r="V101" i="1"/>
  <c r="T101" i="1"/>
  <c r="U101" i="1"/>
  <c r="S101" i="1"/>
  <c r="R101" i="1"/>
  <c r="Q101" i="1"/>
  <c r="P101" i="1"/>
  <c r="V83" i="1"/>
  <c r="T83" i="1"/>
  <c r="U83" i="1"/>
  <c r="S83" i="1"/>
  <c r="R83" i="1"/>
  <c r="Q83" i="1"/>
  <c r="P83" i="1"/>
  <c r="V74" i="1"/>
  <c r="T74" i="1"/>
  <c r="U74" i="1"/>
  <c r="S74" i="1"/>
  <c r="P74" i="1"/>
  <c r="R74" i="1"/>
  <c r="Q74" i="1"/>
  <c r="V62" i="1"/>
  <c r="T62" i="1"/>
  <c r="U62" i="1"/>
  <c r="S62" i="1"/>
  <c r="R62" i="1"/>
  <c r="Q62" i="1"/>
  <c r="P62" i="1"/>
  <c r="O62" i="1"/>
  <c r="V50" i="1"/>
  <c r="U50" i="1"/>
  <c r="T50" i="1"/>
  <c r="S50" i="1"/>
  <c r="R50" i="1"/>
  <c r="Q50" i="1"/>
  <c r="P50" i="1"/>
  <c r="V43" i="1"/>
  <c r="U43" i="1"/>
  <c r="T43" i="1"/>
  <c r="S43" i="1"/>
  <c r="R43" i="1"/>
  <c r="Q43" i="1"/>
  <c r="P43" i="1"/>
  <c r="V39" i="1"/>
  <c r="U39" i="1"/>
  <c r="T39" i="1"/>
  <c r="S39" i="1"/>
  <c r="R39" i="1"/>
  <c r="Q39" i="1"/>
  <c r="P39" i="1"/>
  <c r="V31" i="1"/>
  <c r="U31" i="1"/>
  <c r="T31" i="1"/>
  <c r="S31" i="1"/>
  <c r="R31" i="1"/>
  <c r="Q31" i="1"/>
  <c r="P31" i="1"/>
  <c r="V22" i="1"/>
  <c r="T22" i="1"/>
  <c r="U22" i="1"/>
  <c r="S22" i="1"/>
  <c r="R22" i="1"/>
  <c r="Q22" i="1"/>
  <c r="P22" i="1"/>
  <c r="J100" i="1"/>
  <c r="I100" i="1" s="1"/>
  <c r="K99" i="1"/>
  <c r="J99" i="1" s="1"/>
  <c r="I99" i="1" s="1"/>
  <c r="J98" i="1"/>
  <c r="I98" i="1" s="1"/>
  <c r="K95" i="1"/>
  <c r="J95" i="1" s="1"/>
  <c r="K94" i="1"/>
  <c r="K92" i="1"/>
  <c r="K90" i="1"/>
  <c r="K89" i="1"/>
  <c r="I89" i="1" s="1"/>
  <c r="K88" i="1"/>
  <c r="I88" i="1" s="1"/>
  <c r="K87" i="1"/>
  <c r="J87" i="1" s="1"/>
  <c r="K81" i="1"/>
  <c r="J81" i="1" s="1"/>
  <c r="I81" i="1" s="1"/>
  <c r="K80" i="1"/>
  <c r="J80" i="1" s="1"/>
  <c r="I80" i="1" s="1"/>
  <c r="K79" i="1"/>
  <c r="J79" i="1" s="1"/>
  <c r="K78" i="1"/>
  <c r="K77" i="1" s="1"/>
  <c r="K76" i="1" s="1"/>
  <c r="K73" i="1"/>
  <c r="K72" i="1"/>
  <c r="K69" i="1"/>
  <c r="I69" i="1" s="1"/>
  <c r="K68" i="1"/>
  <c r="J68" i="1" s="1"/>
  <c r="J66" i="1" s="1"/>
  <c r="K67" i="1"/>
  <c r="I67" i="1" s="1"/>
  <c r="J61" i="1"/>
  <c r="I61" i="1" s="1"/>
  <c r="K60" i="1"/>
  <c r="I60" i="1" s="1"/>
  <c r="J58" i="1"/>
  <c r="J57" i="1" s="1"/>
  <c r="J52" i="1" s="1"/>
  <c r="K55" i="1"/>
  <c r="J55" i="1" s="1"/>
  <c r="I55" i="1" s="1"/>
  <c r="K41" i="1"/>
  <c r="J41" i="1" s="1"/>
  <c r="J40" i="1" s="1"/>
  <c r="N40" i="1"/>
  <c r="M40" i="1"/>
  <c r="L40" i="1"/>
  <c r="K38" i="1"/>
  <c r="I38" i="1" s="1"/>
  <c r="K37" i="1"/>
  <c r="I37" i="1" s="1"/>
  <c r="K36" i="1"/>
  <c r="I36" i="1" s="1"/>
  <c r="K35" i="1"/>
  <c r="I35" i="1" s="1"/>
  <c r="K34" i="1"/>
  <c r="I34" i="1" s="1"/>
  <c r="N33" i="1"/>
  <c r="N32" i="1" s="1"/>
  <c r="M33" i="1"/>
  <c r="L33" i="1"/>
  <c r="J33" i="1"/>
  <c r="K30" i="1"/>
  <c r="J30" i="1" s="1"/>
  <c r="I30" i="1" s="1"/>
  <c r="J29" i="1"/>
  <c r="I29" i="1" s="1"/>
  <c r="K28" i="1"/>
  <c r="I28" i="1" s="1"/>
  <c r="K27" i="1"/>
  <c r="I27" i="1" s="1"/>
  <c r="K26" i="1"/>
  <c r="J26" i="1" s="1"/>
  <c r="I25" i="1"/>
  <c r="N23" i="1"/>
  <c r="M23" i="1"/>
  <c r="L23" i="1"/>
  <c r="K20" i="1"/>
  <c r="J20" i="1" s="1"/>
  <c r="I20" i="1" s="1"/>
  <c r="N10" i="1"/>
  <c r="N9" i="1" s="1"/>
  <c r="M10" i="1"/>
  <c r="M9" i="1" s="1"/>
  <c r="K47" i="1"/>
  <c r="I47" i="1" s="1"/>
  <c r="K48" i="1"/>
  <c r="I48" i="1" s="1"/>
  <c r="K49" i="1"/>
  <c r="I49" i="1" s="1"/>
  <c r="K46" i="1"/>
  <c r="I53" i="1" l="1"/>
  <c r="L51" i="1"/>
  <c r="L44" i="1" s="1"/>
  <c r="L32" i="1" s="1"/>
  <c r="K10" i="1"/>
  <c r="I10" i="1" s="1"/>
  <c r="I41" i="1"/>
  <c r="J77" i="1"/>
  <c r="J76" i="1" s="1"/>
  <c r="M51" i="1"/>
  <c r="M44" i="1" s="1"/>
  <c r="M32" i="1" s="1"/>
  <c r="J97" i="1"/>
  <c r="J96" i="1" s="1"/>
  <c r="K40" i="1"/>
  <c r="I40" i="1" s="1"/>
  <c r="K53" i="1"/>
  <c r="K52" i="1" s="1"/>
  <c r="K66" i="1"/>
  <c r="K65" i="1" s="1"/>
  <c r="K86" i="1"/>
  <c r="K45" i="1"/>
  <c r="V103" i="1"/>
  <c r="P103" i="1"/>
  <c r="U103" i="1"/>
  <c r="K33" i="1"/>
  <c r="K71" i="1"/>
  <c r="J90" i="1"/>
  <c r="J86" i="1" s="1"/>
  <c r="J92" i="1"/>
  <c r="I92" i="1" s="1"/>
  <c r="K93" i="1"/>
  <c r="R103" i="1"/>
  <c r="Q103" i="1"/>
  <c r="S103" i="1"/>
  <c r="I46" i="1"/>
  <c r="I45" i="1" s="1"/>
  <c r="L9" i="1"/>
  <c r="I33" i="1"/>
  <c r="J73" i="1"/>
  <c r="I73" i="1" s="1"/>
  <c r="I78" i="1"/>
  <c r="I77" i="1" s="1"/>
  <c r="I76" i="1" s="1"/>
  <c r="T103" i="1"/>
  <c r="I94" i="1"/>
  <c r="I26" i="1"/>
  <c r="I23" i="1" s="1"/>
  <c r="I68" i="1"/>
  <c r="I66" i="1" s="1"/>
  <c r="I79" i="1"/>
  <c r="I87" i="1"/>
  <c r="J93" i="1"/>
  <c r="I95" i="1"/>
  <c r="J72" i="1"/>
  <c r="I97" i="1"/>
  <c r="I96" i="1" s="1"/>
  <c r="I59" i="1"/>
  <c r="I58" i="1"/>
  <c r="I57" i="1" s="1"/>
  <c r="I52" i="1" l="1"/>
  <c r="K51" i="1"/>
  <c r="K44" i="1" s="1"/>
  <c r="K32" i="1" s="1"/>
  <c r="I9" i="1"/>
  <c r="I90" i="1"/>
  <c r="I86" i="1" s="1"/>
  <c r="K85" i="1"/>
  <c r="J85" i="1"/>
  <c r="I93" i="1"/>
  <c r="I72" i="1"/>
  <c r="I71" i="1" s="1"/>
  <c r="I65" i="1" s="1"/>
  <c r="I51" i="1" s="1"/>
  <c r="I44" i="1" s="1"/>
  <c r="I32" i="1" s="1"/>
  <c r="J71" i="1"/>
  <c r="J65" i="1" s="1"/>
  <c r="J51" i="1" s="1"/>
  <c r="J44" i="1" s="1"/>
  <c r="J32" i="1" s="1"/>
  <c r="I85" i="1" l="1"/>
  <c r="K102" i="1"/>
  <c r="K103" i="1" s="1"/>
  <c r="I102" i="1"/>
  <c r="I103" i="1" s="1"/>
  <c r="J102" i="1"/>
  <c r="J103" i="1" s="1"/>
</calcChain>
</file>

<file path=xl/comments1.xml><?xml version="1.0" encoding="utf-8"?>
<comments xmlns="http://schemas.openxmlformats.org/spreadsheetml/2006/main">
  <authors>
    <author>User</author>
    <author>Админ</author>
  </authors>
  <commentList>
    <comment ref="I9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ФГОС 2106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ФГОС 1404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ФГОС 756
+36 Астрономия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ФГОС 70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ФГОС 648
- 36 Астрономия</t>
        </r>
      </text>
    </comment>
    <comment ref="I32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ФГОС 3834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ФГОС 2556</t>
        </r>
      </text>
    </comment>
    <comment ref="I33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ФГОС 642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ФГОС 428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ФГОС 48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ФГОС 48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ФГОС 48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ФГОС 142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ФГОС 142</t>
        </r>
      </text>
    </comment>
    <comment ref="I40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ФГОС 108</t>
        </r>
      </text>
    </comment>
    <comment ref="K40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ФГОС 72</t>
        </r>
      </text>
    </comment>
    <comment ref="I44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ФГОС 3084</t>
        </r>
      </text>
    </comment>
    <comment ref="K44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по ФГОС 2056
превышение на 181 час</t>
        </r>
      </text>
    </comment>
    <comment ref="I45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ФГОС 454</t>
        </r>
      </text>
    </comment>
    <comment ref="K45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ФГОС 302</t>
        </r>
      </text>
    </comment>
    <comment ref="K49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ФГОС 68</t>
        </r>
      </text>
    </comment>
    <comment ref="I5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ФГОС 2630</t>
        </r>
      </text>
    </comment>
    <comment ref="K5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ФГОС 1754</t>
        </r>
      </text>
    </comment>
    <comment ref="N54" authorId="1" shapeId="0">
      <text>
        <r>
          <rPr>
            <b/>
            <sz val="9"/>
            <color indexed="81"/>
            <rFont val="Tahoma"/>
            <family val="2"/>
            <charset val="204"/>
          </rPr>
          <t>Админ:</t>
        </r>
        <r>
          <rPr>
            <sz val="9"/>
            <color indexed="81"/>
            <rFont val="Tahoma"/>
            <family val="2"/>
            <charset val="204"/>
          </rPr>
          <t xml:space="preserve">
Распределение индивидуальных занятий по семестрам:
1 семестр -6
2 семестр - 8
3 семестр - 6
4 семестр - 8
5 семестр - 6
6 семестр -8
7 семестр -6
8 семестр -8
</t>
        </r>
        <r>
          <rPr>
            <b/>
            <sz val="9"/>
            <color indexed="81"/>
            <rFont val="Tahoma"/>
            <family val="2"/>
            <charset val="204"/>
          </rPr>
          <t>Итого: 56 часов</t>
        </r>
      </text>
    </comment>
    <comment ref="T54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20 ч курс.раб.</t>
        </r>
      </text>
    </comment>
    <comment ref="N55" authorId="1" shapeId="0">
      <text>
        <r>
          <rPr>
            <b/>
            <sz val="9"/>
            <color indexed="81"/>
            <rFont val="Tahoma"/>
            <family val="2"/>
            <charset val="204"/>
          </rPr>
          <t>Админ:</t>
        </r>
        <r>
          <rPr>
            <sz val="9"/>
            <color indexed="81"/>
            <rFont val="Tahoma"/>
            <family val="2"/>
            <charset val="204"/>
          </rPr>
          <t xml:space="preserve">
Распределение индивидуальных занятий по семестрам:
3 семестр -8
4 семестр - 8
5 семестр - 10
6 семестр -10
7 семестр -6
Итого: 42 часа</t>
        </r>
      </text>
    </comment>
    <comment ref="P56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рассредоточенная</t>
        </r>
      </text>
    </comment>
    <comment ref="P58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Музыкальное исполнительство</t>
        </r>
      </text>
    </comment>
    <comment ref="Q58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актерское исполнительство</t>
        </r>
      </text>
    </comment>
    <comment ref="R58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актерское исполнительство</t>
        </r>
      </text>
    </comment>
    <comment ref="S58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актерское</t>
        </r>
      </text>
    </comment>
    <comment ref="T58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актерское</t>
        </r>
      </text>
    </comment>
    <comment ref="N59" authorId="1" shapeId="0">
      <text>
        <r>
          <rPr>
            <b/>
            <sz val="9"/>
            <color indexed="81"/>
            <rFont val="Tahoma"/>
            <family val="2"/>
            <charset val="204"/>
          </rPr>
          <t>Админ:</t>
        </r>
        <r>
          <rPr>
            <sz val="9"/>
            <color indexed="81"/>
            <rFont val="Tahoma"/>
            <family val="2"/>
            <charset val="204"/>
          </rPr>
          <t xml:space="preserve">
Распределение индивидуальных занятий по семестрам:
1 семестр -10
2 семестр - 14
3 семестр -6
4 семестр - 10
Итого: 40 часа</t>
        </r>
      </text>
    </comment>
    <comment ref="R63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фольклорная экспедиция</t>
        </r>
      </text>
    </comment>
    <comment ref="I85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ФГОС 1620</t>
        </r>
      </text>
    </comment>
    <comment ref="K85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ФГОС 1080</t>
        </r>
      </text>
    </comment>
    <comment ref="I102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ФГОС 5454</t>
        </r>
      </text>
    </comment>
    <comment ref="K102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ФГОС 3636</t>
        </r>
      </text>
    </comment>
    <comment ref="P117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Литература
ИМК
История
Режиссура
Исполнительское мастерство</t>
        </r>
      </text>
    </comment>
  </commentList>
</comments>
</file>

<file path=xl/sharedStrings.xml><?xml version="1.0" encoding="utf-8"?>
<sst xmlns="http://schemas.openxmlformats.org/spreadsheetml/2006/main" count="366" uniqueCount="286">
  <si>
    <t>Всего</t>
  </si>
  <si>
    <t>Индекс</t>
  </si>
  <si>
    <t>Распределение по семестрам</t>
  </si>
  <si>
    <t>Экза-мены</t>
  </si>
  <si>
    <t>Обязательные учебные занятия</t>
  </si>
  <si>
    <t>1 курс</t>
  </si>
  <si>
    <t>2 курс</t>
  </si>
  <si>
    <t>3 курс</t>
  </si>
  <si>
    <t>4 курс</t>
  </si>
  <si>
    <t>Распередение обязательных учебных занятий по курсам и семестрам</t>
  </si>
  <si>
    <t>Максим. учеб. нагрузка на студента</t>
  </si>
  <si>
    <t>Контр. раб.</t>
  </si>
  <si>
    <t>Курс. раб.</t>
  </si>
  <si>
    <t>1 с. 17 н.</t>
  </si>
  <si>
    <t>2 с. 22 н.</t>
  </si>
  <si>
    <t>3 с. 16 н.</t>
  </si>
  <si>
    <t>4 с. 22 н.</t>
  </si>
  <si>
    <t>5 с. 16 н.</t>
  </si>
  <si>
    <t>7 с. 16 н.</t>
  </si>
  <si>
    <t>ОД. 01</t>
  </si>
  <si>
    <t>Базовые учебные дисциплины</t>
  </si>
  <si>
    <t>ОД.01.01.</t>
  </si>
  <si>
    <t>Иностранный язык</t>
  </si>
  <si>
    <t>Обществознание</t>
  </si>
  <si>
    <t>ОД.01.02.</t>
  </si>
  <si>
    <t>ОД.01.03.</t>
  </si>
  <si>
    <t>ОД.01.04.</t>
  </si>
  <si>
    <t>Естествознание</t>
  </si>
  <si>
    <t>ОД.01.05.</t>
  </si>
  <si>
    <t>География</t>
  </si>
  <si>
    <t>Физическая культура</t>
  </si>
  <si>
    <t>Основы безопасности жизнедеятельности</t>
  </si>
  <si>
    <t>Русский язык</t>
  </si>
  <si>
    <t>Литература</t>
  </si>
  <si>
    <t>ОД.01.06.</t>
  </si>
  <si>
    <t>ОД.01.07.</t>
  </si>
  <si>
    <t>ОД.01.08.</t>
  </si>
  <si>
    <t>ОД.01.09.</t>
  </si>
  <si>
    <t>Профильные учебные дисциплины</t>
  </si>
  <si>
    <t>ОД. 02.</t>
  </si>
  <si>
    <t>ОД.02.01.</t>
  </si>
  <si>
    <t>История мировой культуры</t>
  </si>
  <si>
    <t>ОД.02.02.</t>
  </si>
  <si>
    <t>ОД.02.03.</t>
  </si>
  <si>
    <t>ОД.02.04.</t>
  </si>
  <si>
    <t>Отечественная литература</t>
  </si>
  <si>
    <t>Народная художественная культура</t>
  </si>
  <si>
    <t>ОД.02.05.</t>
  </si>
  <si>
    <t>ОД.02.07.</t>
  </si>
  <si>
    <t>Культура речи</t>
  </si>
  <si>
    <t>История</t>
  </si>
  <si>
    <t>Общий гуманитарный и социально-экономический цикл</t>
  </si>
  <si>
    <t>Основы философии</t>
  </si>
  <si>
    <t>ОГСЭ.02.</t>
  </si>
  <si>
    <t>ОГСЭ.00.</t>
  </si>
  <si>
    <t>ОГСЭ.01.</t>
  </si>
  <si>
    <t>ОГСЭ.03.</t>
  </si>
  <si>
    <t>Психология общения</t>
  </si>
  <si>
    <t>ОГСЭ.04.</t>
  </si>
  <si>
    <t>ОГСЭ. 05.</t>
  </si>
  <si>
    <t>ЕН. 00.</t>
  </si>
  <si>
    <t>Математический и общий естественнонаучный цикл</t>
  </si>
  <si>
    <t>ЕН. 01.</t>
  </si>
  <si>
    <t>Информационные технологии</t>
  </si>
  <si>
    <t>ЕН. 02.</t>
  </si>
  <si>
    <t>Экологические основы природопользования</t>
  </si>
  <si>
    <t>П. 00.</t>
  </si>
  <si>
    <t>ОП. 02.</t>
  </si>
  <si>
    <t>ОП. 01.</t>
  </si>
  <si>
    <t>Профессиональный цикл</t>
  </si>
  <si>
    <t>Общепрофессиональные дисциплины</t>
  </si>
  <si>
    <t>Народное художественное творчество</t>
  </si>
  <si>
    <t>ОП. 03.</t>
  </si>
  <si>
    <t>История отечественной культуры</t>
  </si>
  <si>
    <t>ОП. 04.</t>
  </si>
  <si>
    <t>Безопасность жизнедеятельности</t>
  </si>
  <si>
    <t>Профессиональные модули</t>
  </si>
  <si>
    <t>Художественно-творческая деятельность</t>
  </si>
  <si>
    <t>ПМ. 01.</t>
  </si>
  <si>
    <t>МДК.01.01.</t>
  </si>
  <si>
    <t>Педагогическая деятельность</t>
  </si>
  <si>
    <t>ПМ. 02.</t>
  </si>
  <si>
    <t>МДК.02.01.</t>
  </si>
  <si>
    <t>Педагогические основы преподавания творческих дисциплин</t>
  </si>
  <si>
    <t>Учебно-методическое обеспечение учебного процесса</t>
  </si>
  <si>
    <t>Организационно-управленческая деятельность</t>
  </si>
  <si>
    <t>Основы управленческой деятельности</t>
  </si>
  <si>
    <t>МДК.02.02.</t>
  </si>
  <si>
    <t>ПМ. 03.</t>
  </si>
  <si>
    <t>МДК.03.01.</t>
  </si>
  <si>
    <t>МДК.01.03.</t>
  </si>
  <si>
    <t>Музыкальная подготовка</t>
  </si>
  <si>
    <t>Литература (отечественная и зарубежная)</t>
  </si>
  <si>
    <t>Учебная практика</t>
  </si>
  <si>
    <t>ПОП. 00.</t>
  </si>
  <si>
    <t>Промежуточная аттестация</t>
  </si>
  <si>
    <t>ПА. 00.</t>
  </si>
  <si>
    <t>ГИА. 00.</t>
  </si>
  <si>
    <t>Государственная (итоговая) аттестация</t>
  </si>
  <si>
    <t>ГИА. 01.</t>
  </si>
  <si>
    <t>Подготовка выпускной квалификационной работы</t>
  </si>
  <si>
    <t>ГИА. 02.</t>
  </si>
  <si>
    <t>ГИА. 03.</t>
  </si>
  <si>
    <t>Самост. нагрузка на студента</t>
  </si>
  <si>
    <t>до 25 чел.</t>
  </si>
  <si>
    <t>до 15 чел.</t>
  </si>
  <si>
    <t>Инд. 1 чел.</t>
  </si>
  <si>
    <t>Групповые</t>
  </si>
  <si>
    <t>Максимальный объём учебной нагрузки</t>
  </si>
  <si>
    <t>Производственная практика (преддипломная)</t>
  </si>
  <si>
    <t>Защита выпускной квалификационной работы - (по видам) - "Показ и защита творческой работы"</t>
  </si>
  <si>
    <t>Государственный экзамен "Педагогическая подготовка"</t>
  </si>
  <si>
    <t>2 нед.</t>
  </si>
  <si>
    <t>1 нед.</t>
  </si>
  <si>
    <t>3 нед.</t>
  </si>
  <si>
    <t>11 нед.</t>
  </si>
  <si>
    <t>Изучаемых дисциплин и междисциплинарных курсов</t>
  </si>
  <si>
    <t>Экзаменов</t>
  </si>
  <si>
    <t>Зачётов</t>
  </si>
  <si>
    <t>3-8</t>
  </si>
  <si>
    <t>Режиссёрская подготовка</t>
  </si>
  <si>
    <t>Исполнительская подготовка</t>
  </si>
  <si>
    <t>Теоретическая подготовка</t>
  </si>
  <si>
    <t>6 с. 16 н.</t>
  </si>
  <si>
    <t>8 с. 15 н.</t>
  </si>
  <si>
    <t>Основы этнографии</t>
  </si>
  <si>
    <t>МДК.01.04.</t>
  </si>
  <si>
    <t>Математика и информатика</t>
  </si>
  <si>
    <t>Консультации 4 часа на одного обучающегося на каждый учебный год (всего 16час.)</t>
  </si>
  <si>
    <t>Дифф. зачёты</t>
  </si>
  <si>
    <t>Зачеты</t>
  </si>
  <si>
    <t>4-7</t>
  </si>
  <si>
    <t>Дифф. зачетов</t>
  </si>
  <si>
    <t>Наименование циклов, разделов, дисциплин, профессиональных модулей,МДК,  практик</t>
  </si>
  <si>
    <t>Формы промежуточной аттестации</t>
  </si>
  <si>
    <t>Общеобразовательный цикл</t>
  </si>
  <si>
    <t xml:space="preserve">Недельная нагрузка: </t>
  </si>
  <si>
    <t>ОП. 00.</t>
  </si>
  <si>
    <t>ПМ. 00.</t>
  </si>
  <si>
    <t>УП.00</t>
  </si>
  <si>
    <t>ПП.01</t>
  </si>
  <si>
    <t>ПП.02</t>
  </si>
  <si>
    <t>-; -; ДЗ</t>
  </si>
  <si>
    <t>-; ДЗ</t>
  </si>
  <si>
    <t>-; -; Э</t>
  </si>
  <si>
    <t>ДЗ; ДЗ</t>
  </si>
  <si>
    <t>-; Э</t>
  </si>
  <si>
    <t>ДЗ</t>
  </si>
  <si>
    <t>ВД.00</t>
  </si>
  <si>
    <t>Обязательная часть</t>
  </si>
  <si>
    <t>Недельная нагрузка по вариативной части</t>
  </si>
  <si>
    <t>Производственная  практика по профилю специальности (исполнительская)</t>
  </si>
  <si>
    <t>Производственная  практика (по профилю специальности)- педагогическая</t>
  </si>
  <si>
    <t>ОД.02.06.</t>
  </si>
  <si>
    <t>Э</t>
  </si>
  <si>
    <t>З</t>
  </si>
  <si>
    <t>Режиссерская подготовка</t>
  </si>
  <si>
    <t>Всего часов обучения по ППССЗ</t>
  </si>
  <si>
    <t>Вариативная часть циклов ППССЗ</t>
  </si>
  <si>
    <t>Всего часов обучения по циклам ППССЗ, включая федеральный компонент среднего (полного) общего образования</t>
  </si>
  <si>
    <t>ПП.00</t>
  </si>
  <si>
    <t>Производственная практика (по профилю специальности)</t>
  </si>
  <si>
    <t>7 нед.</t>
  </si>
  <si>
    <t>Производственная исполнительская практика</t>
  </si>
  <si>
    <t>Производственная педагогическая практика</t>
  </si>
  <si>
    <t>4 нед</t>
  </si>
  <si>
    <t>.-;-; ДЗ</t>
  </si>
  <si>
    <t>ЭК</t>
  </si>
  <si>
    <t>УП.01</t>
  </si>
  <si>
    <t>УП.02</t>
  </si>
  <si>
    <t>ПДП. 01.</t>
  </si>
  <si>
    <t>МДК.01.02.</t>
  </si>
  <si>
    <t>6 нед</t>
  </si>
  <si>
    <t>2 нед</t>
  </si>
  <si>
    <t>МДК</t>
  </si>
  <si>
    <t>2</t>
  </si>
  <si>
    <t>1-7</t>
  </si>
  <si>
    <t>8</t>
  </si>
  <si>
    <t>7</t>
  </si>
  <si>
    <t>5-7</t>
  </si>
  <si>
    <t>5,6</t>
  </si>
  <si>
    <t>1-8</t>
  </si>
  <si>
    <t>3-5</t>
  </si>
  <si>
    <t>1-6</t>
  </si>
  <si>
    <t>4</t>
  </si>
  <si>
    <t>ОД.01.10.</t>
  </si>
  <si>
    <t>Астрономия</t>
  </si>
  <si>
    <t>ОД.01.11.</t>
  </si>
  <si>
    <t>Родной язык</t>
  </si>
  <si>
    <t>Недельная нагрузка студента по циклу</t>
  </si>
  <si>
    <t>-; З</t>
  </si>
  <si>
    <t>История искусства</t>
  </si>
  <si>
    <t>01.01.01</t>
  </si>
  <si>
    <t>Режиссура фольклорно-этнографического театра</t>
  </si>
  <si>
    <t>2,4,6</t>
  </si>
  <si>
    <t>1,3,5,7</t>
  </si>
  <si>
    <t>01.01.02</t>
  </si>
  <si>
    <t>Основы сценарной композиции</t>
  </si>
  <si>
    <t>.-;-;-;-;ДЗ</t>
  </si>
  <si>
    <t>3-6</t>
  </si>
  <si>
    <t>01.02.01</t>
  </si>
  <si>
    <t>Исполнительское мастерство</t>
  </si>
  <si>
    <t xml:space="preserve">.-; Э; -;  -; -;Э; </t>
  </si>
  <si>
    <t>1,3,4,5</t>
  </si>
  <si>
    <t>01.02.02</t>
  </si>
  <si>
    <t>Народное поэтическое слово</t>
  </si>
  <si>
    <t>-; -; -; Э</t>
  </si>
  <si>
    <t>1,2,3</t>
  </si>
  <si>
    <t>01.02.03</t>
  </si>
  <si>
    <t>Фольклорный ансамбль</t>
  </si>
  <si>
    <t>ДЗ;-; Э; -; Э; -;Э1</t>
  </si>
  <si>
    <t>3,5,7</t>
  </si>
  <si>
    <t>01.02.04</t>
  </si>
  <si>
    <t>Постановка голоса</t>
  </si>
  <si>
    <t>-;-;-;-;-;-;-;ДЗ</t>
  </si>
  <si>
    <t>02.01.01</t>
  </si>
  <si>
    <t>Основы психологии</t>
  </si>
  <si>
    <t>02.01.02</t>
  </si>
  <si>
    <t>Возрастная психология</t>
  </si>
  <si>
    <t>Э1</t>
  </si>
  <si>
    <t>02.01.03</t>
  </si>
  <si>
    <t>Основы педагогики</t>
  </si>
  <si>
    <t>Э2</t>
  </si>
  <si>
    <t>02.01.04</t>
  </si>
  <si>
    <t>Этика и психология профессиональной деятельности</t>
  </si>
  <si>
    <t>02.02.01</t>
  </si>
  <si>
    <t>Методика преподавания творческих дисциплин</t>
  </si>
  <si>
    <t>.-; -; -; Э1</t>
  </si>
  <si>
    <t>5,6,7</t>
  </si>
  <si>
    <t>02.02.02</t>
  </si>
  <si>
    <t>Методика работы с любительским творческим коллективом</t>
  </si>
  <si>
    <t>.-; ДЗ</t>
  </si>
  <si>
    <t>03.01.01</t>
  </si>
  <si>
    <t>Социально-культурная деятельность</t>
  </si>
  <si>
    <t>-; Э1</t>
  </si>
  <si>
    <t>03.01.02</t>
  </si>
  <si>
    <t>Экономика и менеджмент социально-культурной сферы</t>
  </si>
  <si>
    <t>03.01.03</t>
  </si>
  <si>
    <t>03.01.04</t>
  </si>
  <si>
    <t>Правовое обеспечение профессиональной деятельности</t>
  </si>
  <si>
    <t>01.01.03</t>
  </si>
  <si>
    <t>Изготовление и использование кукол в фольклорных представлениях</t>
  </si>
  <si>
    <t>-;Э2</t>
  </si>
  <si>
    <t>01.01.04</t>
  </si>
  <si>
    <t>Техника сцены и сценография</t>
  </si>
  <si>
    <t>.-; -;ДЗ</t>
  </si>
  <si>
    <t>01.01.05</t>
  </si>
  <si>
    <t>Световое и звуковое оформление фольклорных представлений и спектаклей</t>
  </si>
  <si>
    <t>01.02.05</t>
  </si>
  <si>
    <t>Фольклорный музыкальный инструмент</t>
  </si>
  <si>
    <t>01.02.06</t>
  </si>
  <si>
    <t>Основы народной хореографии</t>
  </si>
  <si>
    <t>.-;-;-;-;-;Э;-;Э1</t>
  </si>
  <si>
    <t>1-5,7</t>
  </si>
  <si>
    <t>01.02.07</t>
  </si>
  <si>
    <t>Основы пластики и сценического движения</t>
  </si>
  <si>
    <t>01.03.01</t>
  </si>
  <si>
    <t>Народное музыкальное творчество</t>
  </si>
  <si>
    <t>.-; ДЗ; Э1</t>
  </si>
  <si>
    <t>01.03.02</t>
  </si>
  <si>
    <t>История народного костюма</t>
  </si>
  <si>
    <t>01.04.01</t>
  </si>
  <si>
    <t>Музыкальная грамота</t>
  </si>
  <si>
    <t>.-; ДЗ; -; ДЗ</t>
  </si>
  <si>
    <t>01.04.02</t>
  </si>
  <si>
    <t>Фортепиано</t>
  </si>
  <si>
    <t>.-;-;-;-;Э</t>
  </si>
  <si>
    <t>1,2,3,4</t>
  </si>
  <si>
    <t>01.04.03</t>
  </si>
  <si>
    <t>Основы дирижирования</t>
  </si>
  <si>
    <t>.-;-;-;Э1</t>
  </si>
  <si>
    <t>4,5,6</t>
  </si>
  <si>
    <t>01.04.04</t>
  </si>
  <si>
    <t>Сольфеджио</t>
  </si>
  <si>
    <t>.-; Э; -; Э; -; Э; -;Э1</t>
  </si>
  <si>
    <t>Финансовая грамотность</t>
  </si>
  <si>
    <t>03.01.05</t>
  </si>
  <si>
    <t>Основы предпринимательской деятельности</t>
  </si>
  <si>
    <t xml:space="preserve">  </t>
  </si>
  <si>
    <t>1</t>
  </si>
  <si>
    <t>ОД.00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</si>
  <si>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</si>
  <si>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ПП</t>
  </si>
  <si>
    <t>ПДП. 00.</t>
  </si>
  <si>
    <t>Приказ №  90 от "01 "сентября 2021г.</t>
  </si>
  <si>
    <t>Учебный план по специальности 51.02.01. Народное художественное творчество вид Этнохудожественное творчество 2021-2022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</si>
</sst>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 Cyr"/>
      <charset val="204"/>
    </font>
    <font>
      <sz val="8"/>
      <name val="Arial Cyr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theme="1"/>
      <name val="Arial Cyr"/>
      <charset val="204"/>
    </font>
    <font>
      <i/>
      <sz val="8"/>
      <color rgb="FFFF0000"/>
      <name val="Arial Cyr"/>
      <charset val="204"/>
    </font>
    <font>
      <b/>
      <sz val="8"/>
      <color theme="1"/>
      <name val="Arial Cyr"/>
      <charset val="204"/>
    </font>
    <font>
      <b/>
      <i/>
      <sz val="8"/>
      <color rgb="FFFF0000"/>
      <name val="Arial Cyr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/>
    <xf numFmtId="0" fontId="1" fillId="0" borderId="0" xfId="0" applyFont="1" applyBorder="1"/>
    <xf numFmtId="0" fontId="1" fillId="0" borderId="0" xfId="0" applyFont="1" applyFill="1"/>
    <xf numFmtId="0" fontId="1" fillId="2" borderId="0" xfId="0" applyFont="1" applyFill="1"/>
    <xf numFmtId="0" fontId="4" fillId="2" borderId="0" xfId="0" applyFont="1" applyFill="1"/>
    <xf numFmtId="0" fontId="17" fillId="2" borderId="0" xfId="0" applyFont="1" applyFill="1"/>
    <xf numFmtId="0" fontId="18" fillId="2" borderId="0" xfId="0" applyFont="1" applyFill="1"/>
    <xf numFmtId="0" fontId="2" fillId="2" borderId="0" xfId="0" applyFont="1" applyFill="1"/>
    <xf numFmtId="0" fontId="19" fillId="2" borderId="0" xfId="0" applyFont="1" applyFill="1"/>
    <xf numFmtId="49" fontId="10" fillId="2" borderId="1" xfId="0" applyNumberFormat="1" applyFont="1" applyFill="1" applyBorder="1" applyAlignment="1">
      <alignment horizontal="center" vertical="center" textRotation="90" wrapText="1"/>
    </xf>
    <xf numFmtId="49" fontId="10" fillId="2" borderId="2" xfId="0" applyNumberFormat="1" applyFont="1" applyFill="1" applyBorder="1" applyAlignment="1">
      <alignment horizontal="center" vertical="center" textRotation="90" wrapText="1"/>
    </xf>
    <xf numFmtId="0" fontId="10" fillId="2" borderId="1" xfId="0" applyFont="1" applyFill="1" applyBorder="1" applyAlignment="1">
      <alignment horizontal="center" textRotation="90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/>
    </xf>
    <xf numFmtId="49" fontId="9" fillId="2" borderId="4" xfId="0" applyNumberFormat="1" applyFont="1" applyFill="1" applyBorder="1" applyAlignment="1">
      <alignment horizontal="center"/>
    </xf>
    <xf numFmtId="49" fontId="9" fillId="2" borderId="5" xfId="0" applyNumberFormat="1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1" fontId="9" fillId="2" borderId="3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9" fillId="2" borderId="1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wrapText="1"/>
    </xf>
    <xf numFmtId="49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49" fontId="9" fillId="2" borderId="1" xfId="0" applyNumberFormat="1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11" fillId="2" borderId="1" xfId="0" applyFont="1" applyFill="1" applyBorder="1"/>
    <xf numFmtId="49" fontId="13" fillId="2" borderId="0" xfId="0" applyNumberFormat="1" applyFont="1" applyFill="1"/>
    <xf numFmtId="0" fontId="10" fillId="2" borderId="1" xfId="0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center" wrapText="1"/>
    </xf>
    <xf numFmtId="49" fontId="10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left"/>
    </xf>
    <xf numFmtId="0" fontId="13" fillId="2" borderId="0" xfId="0" applyFont="1" applyFill="1"/>
    <xf numFmtId="0" fontId="13" fillId="2" borderId="0" xfId="0" applyFont="1" applyFill="1" applyAlignment="1">
      <alignment horizontal="center"/>
    </xf>
    <xf numFmtId="49" fontId="13" fillId="2" borderId="0" xfId="0" applyNumberFormat="1" applyFont="1" applyFill="1" applyAlignment="1">
      <alignment horizontal="center"/>
    </xf>
    <xf numFmtId="1" fontId="13" fillId="2" borderId="0" xfId="0" applyNumberFormat="1" applyFont="1" applyFill="1" applyAlignment="1">
      <alignment horizontal="center"/>
    </xf>
    <xf numFmtId="1" fontId="13" fillId="2" borderId="0" xfId="0" applyNumberFormat="1" applyFont="1" applyFill="1"/>
    <xf numFmtId="0" fontId="9" fillId="2" borderId="1" xfId="0" applyFont="1" applyFill="1" applyBorder="1" applyAlignment="1">
      <alignment horizontal="center" vertical="top"/>
    </xf>
    <xf numFmtId="49" fontId="10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top"/>
    </xf>
    <xf numFmtId="0" fontId="5" fillId="0" borderId="0" xfId="0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49" fontId="13" fillId="2" borderId="1" xfId="0" applyNumberFormat="1" applyFont="1" applyFill="1" applyBorder="1"/>
    <xf numFmtId="49" fontId="11" fillId="2" borderId="1" xfId="0" applyNumberFormat="1" applyFont="1" applyFill="1" applyBorder="1"/>
    <xf numFmtId="0" fontId="2" fillId="0" borderId="0" xfId="0" applyFont="1" applyFill="1"/>
    <xf numFmtId="49" fontId="9" fillId="2" borderId="0" xfId="0" applyNumberFormat="1" applyFont="1" applyFill="1" applyAlignment="1">
      <alignment horizontal="center"/>
    </xf>
    <xf numFmtId="0" fontId="5" fillId="0" borderId="0" xfId="0" applyFont="1" applyBorder="1"/>
    <xf numFmtId="0" fontId="14" fillId="2" borderId="1" xfId="0" applyFont="1" applyFill="1" applyBorder="1" applyAlignment="1">
      <alignment horizontal="left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49" fontId="11" fillId="2" borderId="0" xfId="0" applyNumberFormat="1" applyFont="1" applyFill="1"/>
    <xf numFmtId="0" fontId="8" fillId="2" borderId="1" xfId="0" applyFont="1" applyFill="1" applyBorder="1" applyAlignment="1">
      <alignment horizontal="left"/>
    </xf>
    <xf numFmtId="0" fontId="17" fillId="0" borderId="0" xfId="0" applyFont="1"/>
    <xf numFmtId="0" fontId="20" fillId="2" borderId="0" xfId="0" applyFont="1" applyFill="1"/>
    <xf numFmtId="0" fontId="18" fillId="0" borderId="0" xfId="0" applyFont="1"/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9" fillId="3" borderId="1" xfId="0" applyFont="1" applyFill="1" applyBorder="1" applyAlignment="1">
      <alignment horizontal="center" vertical="top"/>
    </xf>
    <xf numFmtId="0" fontId="12" fillId="3" borderId="1" xfId="0" applyFont="1" applyFill="1" applyBorder="1" applyAlignment="1">
      <alignment horizontal="left" wrapText="1"/>
    </xf>
    <xf numFmtId="49" fontId="8" fillId="3" borderId="1" xfId="0" applyNumberFormat="1" applyFont="1" applyFill="1" applyBorder="1" applyAlignment="1">
      <alignment horizontal="center" wrapText="1"/>
    </xf>
    <xf numFmtId="49" fontId="9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wrapText="1"/>
    </xf>
    <xf numFmtId="1" fontId="9" fillId="3" borderId="1" xfId="0" applyNumberFormat="1" applyFont="1" applyFill="1" applyBorder="1"/>
    <xf numFmtId="0" fontId="16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left" wrapText="1"/>
    </xf>
    <xf numFmtId="49" fontId="12" fillId="3" borderId="1" xfId="0" applyNumberFormat="1" applyFont="1" applyFill="1" applyBorder="1" applyAlignment="1">
      <alignment horizontal="center" wrapText="1"/>
    </xf>
    <xf numFmtId="49" fontId="8" fillId="3" borderId="1" xfId="0" applyNumberFormat="1" applyFont="1" applyFill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left" vertical="top"/>
    </xf>
    <xf numFmtId="0" fontId="11" fillId="3" borderId="0" xfId="0" applyFont="1" applyFill="1"/>
    <xf numFmtId="0" fontId="16" fillId="2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/>
    <xf numFmtId="0" fontId="11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1" fillId="4" borderId="1" xfId="0" applyFont="1" applyFill="1" applyBorder="1"/>
    <xf numFmtId="0" fontId="10" fillId="4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8" fillId="4" borderId="1" xfId="0" applyFont="1" applyFill="1" applyBorder="1"/>
    <xf numFmtId="0" fontId="16" fillId="4" borderId="1" xfId="0" applyFont="1" applyFill="1" applyBorder="1" applyAlignment="1">
      <alignment horizontal="center"/>
    </xf>
    <xf numFmtId="0" fontId="13" fillId="4" borderId="1" xfId="0" applyFont="1" applyFill="1" applyBorder="1"/>
    <xf numFmtId="1" fontId="9" fillId="2" borderId="0" xfId="0" applyNumberFormat="1" applyFont="1" applyFill="1" applyAlignment="1"/>
    <xf numFmtId="0" fontId="9" fillId="2" borderId="14" xfId="0" applyFont="1" applyFill="1" applyBorder="1" applyAlignment="1"/>
    <xf numFmtId="1" fontId="9" fillId="2" borderId="0" xfId="0" applyNumberFormat="1" applyFont="1" applyFill="1" applyAlignment="1">
      <alignment horizontal="right"/>
    </xf>
    <xf numFmtId="0" fontId="9" fillId="0" borderId="2" xfId="0" applyFont="1" applyFill="1" applyBorder="1" applyAlignment="1">
      <alignment vertical="center" wrapText="1"/>
    </xf>
    <xf numFmtId="1" fontId="8" fillId="3" borderId="2" xfId="0" applyNumberFormat="1" applyFont="1" applyFill="1" applyBorder="1" applyAlignment="1"/>
    <xf numFmtId="0" fontId="8" fillId="4" borderId="2" xfId="0" applyFont="1" applyFill="1" applyBorder="1" applyAlignment="1"/>
    <xf numFmtId="0" fontId="8" fillId="0" borderId="1" xfId="0" applyFont="1" applyFill="1" applyBorder="1" applyAlignment="1">
      <alignment horizontal="left" vertical="top"/>
    </xf>
    <xf numFmtId="49" fontId="8" fillId="0" borderId="1" xfId="0" applyNumberFormat="1" applyFont="1" applyFill="1" applyBorder="1" applyAlignment="1">
      <alignment horizontal="center" vertical="top"/>
    </xf>
    <xf numFmtId="49" fontId="8" fillId="0" borderId="1" xfId="0" applyNumberFormat="1" applyFont="1" applyFill="1" applyBorder="1" applyAlignment="1">
      <alignment horizontal="center"/>
    </xf>
    <xf numFmtId="0" fontId="4" fillId="0" borderId="0" xfId="0" applyFont="1" applyFill="1"/>
    <xf numFmtId="0" fontId="18" fillId="0" borderId="0" xfId="0" applyFont="1" applyFill="1"/>
    <xf numFmtId="0" fontId="8" fillId="4" borderId="4" xfId="0" applyFont="1" applyFill="1" applyBorder="1" applyAlignment="1">
      <alignment horizontal="center"/>
    </xf>
    <xf numFmtId="1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7" fillId="0" borderId="0" xfId="0" applyFont="1" applyFill="1"/>
    <xf numFmtId="0" fontId="16" fillId="4" borderId="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wrapText="1"/>
    </xf>
    <xf numFmtId="49" fontId="8" fillId="0" borderId="1" xfId="0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horizontal="left" wrapText="1"/>
    </xf>
    <xf numFmtId="49" fontId="8" fillId="0" borderId="1" xfId="0" applyNumberFormat="1" applyFont="1" applyBorder="1" applyAlignment="1">
      <alignment horizontal="center" wrapText="1"/>
    </xf>
    <xf numFmtId="0" fontId="21" fillId="2" borderId="1" xfId="0" applyFont="1" applyFill="1" applyBorder="1" applyAlignment="1">
      <alignment horizontal="left" wrapText="1"/>
    </xf>
    <xf numFmtId="0" fontId="21" fillId="2" borderId="1" xfId="0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left" wrapText="1"/>
    </xf>
    <xf numFmtId="0" fontId="22" fillId="2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left" wrapText="1"/>
    </xf>
    <xf numFmtId="0" fontId="21" fillId="0" borderId="1" xfId="0" applyFont="1" applyFill="1" applyBorder="1" applyAlignment="1">
      <alignment horizontal="center"/>
    </xf>
    <xf numFmtId="1" fontId="21" fillId="2" borderId="1" xfId="0" applyNumberFormat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 wrapText="1"/>
    </xf>
    <xf numFmtId="0" fontId="11" fillId="2" borderId="0" xfId="0" applyFont="1" applyFill="1"/>
    <xf numFmtId="0" fontId="9" fillId="0" borderId="1" xfId="0" applyFont="1" applyFill="1" applyBorder="1" applyAlignment="1">
      <alignment horizontal="left"/>
    </xf>
    <xf numFmtId="0" fontId="9" fillId="2" borderId="0" xfId="0" applyFont="1" applyFill="1" applyAlignment="1">
      <alignment horizontal="center"/>
    </xf>
    <xf numFmtId="49" fontId="9" fillId="0" borderId="1" xfId="0" applyNumberFormat="1" applyFont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/>
    <xf numFmtId="0" fontId="0" fillId="5" borderId="4" xfId="0" applyFill="1" applyBorder="1"/>
    <xf numFmtId="0" fontId="0" fillId="5" borderId="8" xfId="0" applyFill="1" applyBorder="1"/>
    <xf numFmtId="0" fontId="9" fillId="5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21" fillId="5" borderId="1" xfId="0" applyFont="1" applyFill="1" applyBorder="1" applyAlignment="1">
      <alignment horizontal="center"/>
    </xf>
    <xf numFmtId="0" fontId="22" fillId="5" borderId="1" xfId="0" applyFont="1" applyFill="1" applyBorder="1" applyAlignment="1">
      <alignment horizontal="center"/>
    </xf>
    <xf numFmtId="0" fontId="11" fillId="5" borderId="1" xfId="0" applyFont="1" applyFill="1" applyBorder="1"/>
    <xf numFmtId="0" fontId="10" fillId="5" borderId="1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13" fillId="5" borderId="0" xfId="0" applyFont="1" applyFill="1" applyAlignment="1">
      <alignment horizontal="center"/>
    </xf>
    <xf numFmtId="0" fontId="8" fillId="5" borderId="9" xfId="0" applyFont="1" applyFill="1" applyBorder="1"/>
    <xf numFmtId="0" fontId="11" fillId="2" borderId="0" xfId="0" applyNumberFormat="1" applyFont="1" applyFill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23" fillId="5" borderId="1" xfId="0" applyFont="1" applyFill="1" applyBorder="1" applyAlignment="1">
      <alignment horizontal="center"/>
    </xf>
    <xf numFmtId="0" fontId="20" fillId="0" borderId="0" xfId="0" applyFont="1" applyFill="1"/>
    <xf numFmtId="0" fontId="9" fillId="2" borderId="1" xfId="0" applyFont="1" applyFill="1" applyBorder="1" applyAlignment="1">
      <alignment horizontal="center"/>
    </xf>
    <xf numFmtId="1" fontId="8" fillId="6" borderId="1" xfId="0" applyNumberFormat="1" applyFont="1" applyFill="1" applyBorder="1" applyAlignment="1">
      <alignment horizontal="center"/>
    </xf>
    <xf numFmtId="0" fontId="8" fillId="6" borderId="1" xfId="0" applyNumberFormat="1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1" fontId="24" fillId="7" borderId="1" xfId="0" applyNumberFormat="1" applyFont="1" applyFill="1" applyBorder="1" applyAlignment="1">
      <alignment horizontal="center"/>
    </xf>
    <xf numFmtId="0" fontId="24" fillId="7" borderId="1" xfId="0" applyFont="1" applyFill="1" applyBorder="1" applyAlignment="1">
      <alignment horizontal="center"/>
    </xf>
    <xf numFmtId="1" fontId="8" fillId="7" borderId="1" xfId="0" applyNumberFormat="1" applyFont="1" applyFill="1" applyBorder="1" applyAlignment="1">
      <alignment horizontal="center"/>
    </xf>
    <xf numFmtId="1" fontId="8" fillId="8" borderId="1" xfId="0" applyNumberFormat="1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1" fontId="24" fillId="6" borderId="1" xfId="0" applyNumberFormat="1" applyFont="1" applyFill="1" applyBorder="1" applyAlignment="1">
      <alignment horizontal="center"/>
    </xf>
    <xf numFmtId="0" fontId="24" fillId="6" borderId="1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left" vertical="top"/>
    </xf>
    <xf numFmtId="0" fontId="25" fillId="2" borderId="1" xfId="0" applyFont="1" applyFill="1" applyBorder="1" applyAlignment="1">
      <alignment horizontal="left" wrapText="1"/>
    </xf>
    <xf numFmtId="0" fontId="25" fillId="2" borderId="1" xfId="0" applyFont="1" applyFill="1" applyBorder="1" applyAlignment="1">
      <alignment horizontal="center" wrapText="1"/>
    </xf>
    <xf numFmtId="49" fontId="24" fillId="2" borderId="1" xfId="0" applyNumberFormat="1" applyFont="1" applyFill="1" applyBorder="1" applyAlignment="1">
      <alignment horizontal="center"/>
    </xf>
    <xf numFmtId="1" fontId="1" fillId="2" borderId="0" xfId="0" applyNumberFormat="1" applyFont="1" applyFill="1"/>
    <xf numFmtId="0" fontId="15" fillId="0" borderId="0" xfId="0" applyFont="1" applyFill="1" applyBorder="1" applyAlignment="1">
      <alignment vertical="top" wrapText="1"/>
    </xf>
    <xf numFmtId="1" fontId="8" fillId="2" borderId="0" xfId="0" applyNumberFormat="1" applyFont="1" applyFill="1" applyAlignment="1"/>
    <xf numFmtId="0" fontId="26" fillId="0" borderId="0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top" wrapText="1"/>
    </xf>
    <xf numFmtId="49" fontId="9" fillId="2" borderId="2" xfId="0" applyNumberFormat="1" applyFont="1" applyFill="1" applyBorder="1" applyAlignment="1">
      <alignment horizontal="center" vertical="top" wrapText="1"/>
    </xf>
    <xf numFmtId="1" fontId="10" fillId="2" borderId="4" xfId="0" applyNumberFormat="1" applyFont="1" applyFill="1" applyBorder="1" applyAlignment="1">
      <alignment horizontal="center" vertical="center" textRotation="90" wrapText="1"/>
    </xf>
    <xf numFmtId="1" fontId="10" fillId="2" borderId="8" xfId="0" applyNumberFormat="1" applyFont="1" applyFill="1" applyBorder="1" applyAlignment="1">
      <alignment horizontal="center" vertical="center" textRotation="90" wrapText="1"/>
    </xf>
    <xf numFmtId="1" fontId="10" fillId="2" borderId="9" xfId="0" applyNumberFormat="1" applyFont="1" applyFill="1" applyBorder="1" applyAlignment="1">
      <alignment horizontal="center" vertical="center" textRotation="90" wrapText="1"/>
    </xf>
    <xf numFmtId="0" fontId="10" fillId="2" borderId="5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wrapText="1"/>
    </xf>
    <xf numFmtId="0" fontId="9" fillId="2" borderId="7" xfId="0" applyFont="1" applyFill="1" applyBorder="1" applyAlignment="1">
      <alignment horizontal="left" wrapText="1"/>
    </xf>
    <xf numFmtId="0" fontId="9" fillId="2" borderId="3" xfId="0" applyFont="1" applyFill="1" applyBorder="1" applyAlignment="1">
      <alignment horizontal="left" wrapText="1"/>
    </xf>
    <xf numFmtId="0" fontId="10" fillId="2" borderId="2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left"/>
    </xf>
    <xf numFmtId="1" fontId="10" fillId="2" borderId="5" xfId="0" applyNumberFormat="1" applyFont="1" applyFill="1" applyBorder="1" applyAlignment="1">
      <alignment horizontal="center" vertical="center"/>
    </xf>
    <xf numFmtId="1" fontId="10" fillId="2" borderId="11" xfId="0" applyNumberFormat="1" applyFont="1" applyFill="1" applyBorder="1" applyAlignment="1">
      <alignment horizontal="center" vertical="center"/>
    </xf>
    <xf numFmtId="1" fontId="10" fillId="2" borderId="13" xfId="0" applyNumberFormat="1" applyFont="1" applyFill="1" applyBorder="1" applyAlignment="1">
      <alignment horizontal="center" vertical="center"/>
    </xf>
    <xf numFmtId="1" fontId="10" fillId="2" borderId="6" xfId="0" applyNumberFormat="1" applyFont="1" applyFill="1" applyBorder="1" applyAlignment="1">
      <alignment horizontal="center" vertical="center" textRotation="90" wrapText="1"/>
    </xf>
    <xf numFmtId="1" fontId="10" fillId="2" borderId="15" xfId="0" applyNumberFormat="1" applyFont="1" applyFill="1" applyBorder="1" applyAlignment="1">
      <alignment horizontal="center" vertical="center" textRotation="90" wrapText="1"/>
    </xf>
    <xf numFmtId="1" fontId="10" fillId="2" borderId="4" xfId="0" applyNumberFormat="1" applyFont="1" applyFill="1" applyBorder="1" applyAlignment="1">
      <alignment horizontal="center" textRotation="90" wrapText="1"/>
    </xf>
    <xf numFmtId="1" fontId="10" fillId="2" borderId="9" xfId="0" applyNumberFormat="1" applyFont="1" applyFill="1" applyBorder="1" applyAlignment="1">
      <alignment horizontal="center" textRotation="90" wrapText="1"/>
    </xf>
    <xf numFmtId="0" fontId="10" fillId="2" borderId="4" xfId="0" applyFont="1" applyFill="1" applyBorder="1" applyAlignment="1">
      <alignment horizontal="center" textRotation="90" wrapText="1"/>
    </xf>
    <xf numFmtId="0" fontId="10" fillId="2" borderId="9" xfId="0" applyFont="1" applyFill="1" applyBorder="1" applyAlignment="1">
      <alignment horizontal="center" textRotation="90" wrapText="1"/>
    </xf>
    <xf numFmtId="0" fontId="9" fillId="2" borderId="2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/>
    </xf>
    <xf numFmtId="1" fontId="9" fillId="2" borderId="7" xfId="0" applyNumberFormat="1" applyFont="1" applyFill="1" applyBorder="1" applyAlignment="1">
      <alignment horizontal="center" vertical="top" wrapText="1"/>
    </xf>
    <xf numFmtId="1" fontId="9" fillId="2" borderId="3" xfId="0" applyNumberFormat="1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0</xdr:colOff>
      <xdr:row>0</xdr:row>
      <xdr:rowOff>0</xdr:rowOff>
    </xdr:from>
    <xdr:ext cx="1463937" cy="805574"/>
    <xdr:pic>
      <xdr:nvPicPr>
        <xdr:cNvPr id="2" name="image1.jpe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5" y="0"/>
          <a:ext cx="1463937" cy="80557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378"/>
  <sheetViews>
    <sheetView tabSelected="1" view="pageBreakPreview" zoomScale="86" zoomScaleNormal="100" zoomScaleSheetLayoutView="86" workbookViewId="0">
      <selection activeCell="C3" sqref="C3"/>
    </sheetView>
  </sheetViews>
  <sheetFormatPr defaultColWidth="8.85546875" defaultRowHeight="11.25" x14ac:dyDescent="0.2"/>
  <cols>
    <col min="1" max="1" width="10.7109375" style="52" customWidth="1"/>
    <col min="2" max="2" width="31.5703125" style="52" customWidth="1"/>
    <col min="3" max="3" width="16.7109375" style="53" customWidth="1"/>
    <col min="4" max="4" width="6.28515625" style="39" customWidth="1"/>
    <col min="5" max="5" width="5.42578125" style="39" customWidth="1"/>
    <col min="6" max="6" width="4.42578125" style="39" customWidth="1"/>
    <col min="7" max="7" width="5.85546875" style="39" customWidth="1"/>
    <col min="8" max="8" width="7.140625" style="39" customWidth="1"/>
    <col min="9" max="9" width="8.140625" style="56" customWidth="1"/>
    <col min="10" max="10" width="7.42578125" style="56" customWidth="1"/>
    <col min="11" max="11" width="6.5703125" style="56" customWidth="1"/>
    <col min="12" max="13" width="6.5703125" style="52" customWidth="1"/>
    <col min="14" max="14" width="5.7109375" style="52" customWidth="1"/>
    <col min="15" max="15" width="5.28515625" style="102" customWidth="1"/>
    <col min="16" max="16" width="5.42578125" style="52" customWidth="1"/>
    <col min="17" max="17" width="5.28515625" style="52" customWidth="1"/>
    <col min="18" max="19" width="5.140625" style="52" customWidth="1"/>
    <col min="20" max="20" width="5" style="52" customWidth="1"/>
    <col min="21" max="21" width="5.28515625" style="52" customWidth="1"/>
    <col min="22" max="23" width="5.28515625" style="53" customWidth="1"/>
    <col min="24" max="16384" width="8.85546875" style="1"/>
  </cols>
  <sheetData>
    <row r="1" spans="1:32" s="8" customFormat="1" ht="51" customHeight="1" x14ac:dyDescent="0.2">
      <c r="I1" s="183"/>
      <c r="J1" s="183"/>
      <c r="K1" s="183"/>
    </row>
    <row r="2" spans="1:32" s="8" customFormat="1" ht="26.25" customHeight="1" x14ac:dyDescent="0.25">
      <c r="I2" s="183"/>
      <c r="J2" s="183"/>
      <c r="K2" s="183"/>
      <c r="O2" s="186" t="s">
        <v>284</v>
      </c>
      <c r="P2" s="186"/>
      <c r="Q2" s="186"/>
      <c r="R2" s="186"/>
      <c r="S2" s="186"/>
      <c r="T2" s="186"/>
      <c r="U2" s="186"/>
      <c r="V2" s="186"/>
      <c r="W2" s="184"/>
      <c r="X2" s="184"/>
      <c r="Y2" s="184"/>
      <c r="Z2" s="184"/>
      <c r="AA2" s="184"/>
      <c r="AB2" s="184"/>
      <c r="AC2" s="184"/>
      <c r="AD2" s="184"/>
      <c r="AE2" s="184"/>
      <c r="AF2" s="184"/>
    </row>
    <row r="3" spans="1:32" s="5" customFormat="1" ht="12.75" x14ac:dyDescent="0.2">
      <c r="A3" s="113"/>
      <c r="B3" s="113"/>
      <c r="C3" s="113" t="s">
        <v>285</v>
      </c>
      <c r="D3" s="113"/>
      <c r="E3" s="113"/>
      <c r="F3" s="113"/>
      <c r="G3" s="113"/>
      <c r="H3" s="185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5"/>
      <c r="U3" s="113"/>
      <c r="V3" s="113"/>
      <c r="W3" s="113"/>
    </row>
    <row r="4" spans="1:32" s="4" customFormat="1" ht="12.75" x14ac:dyDescent="0.2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50"/>
    </row>
    <row r="5" spans="1:32" ht="30.75" customHeight="1" x14ac:dyDescent="0.2">
      <c r="A5" s="187" t="s">
        <v>1</v>
      </c>
      <c r="B5" s="190" t="s">
        <v>133</v>
      </c>
      <c r="C5" s="190" t="s">
        <v>134</v>
      </c>
      <c r="D5" s="193" t="s">
        <v>2</v>
      </c>
      <c r="E5" s="193"/>
      <c r="F5" s="193"/>
      <c r="G5" s="193"/>
      <c r="H5" s="194"/>
      <c r="I5" s="195" t="s">
        <v>10</v>
      </c>
      <c r="J5" s="216" t="s">
        <v>103</v>
      </c>
      <c r="K5" s="226" t="s">
        <v>4</v>
      </c>
      <c r="L5" s="226"/>
      <c r="M5" s="226"/>
      <c r="N5" s="227"/>
      <c r="O5" s="222" t="s">
        <v>9</v>
      </c>
      <c r="P5" s="223"/>
      <c r="Q5" s="223"/>
      <c r="R5" s="223"/>
      <c r="S5" s="223"/>
      <c r="T5" s="223"/>
      <c r="U5" s="223"/>
      <c r="V5" s="224"/>
      <c r="W5" s="151"/>
    </row>
    <row r="6" spans="1:32" ht="15.75" customHeight="1" x14ac:dyDescent="0.2">
      <c r="A6" s="188"/>
      <c r="B6" s="191"/>
      <c r="C6" s="191"/>
      <c r="D6" s="193"/>
      <c r="E6" s="193"/>
      <c r="F6" s="193"/>
      <c r="G6" s="193"/>
      <c r="H6" s="194"/>
      <c r="I6" s="196"/>
      <c r="J6" s="196"/>
      <c r="K6" s="218" t="s">
        <v>0</v>
      </c>
      <c r="L6" s="228" t="s">
        <v>107</v>
      </c>
      <c r="M6" s="229"/>
      <c r="N6" s="220" t="s">
        <v>106</v>
      </c>
      <c r="O6" s="225" t="s">
        <v>5</v>
      </c>
      <c r="P6" s="225"/>
      <c r="Q6" s="225" t="s">
        <v>6</v>
      </c>
      <c r="R6" s="225"/>
      <c r="S6" s="225" t="s">
        <v>7</v>
      </c>
      <c r="T6" s="225"/>
      <c r="U6" s="225" t="s">
        <v>8</v>
      </c>
      <c r="V6" s="225"/>
      <c r="W6" s="152"/>
    </row>
    <row r="7" spans="1:32" ht="48.75" customHeight="1" x14ac:dyDescent="0.2">
      <c r="A7" s="189"/>
      <c r="B7" s="192"/>
      <c r="C7" s="192"/>
      <c r="D7" s="14" t="s">
        <v>3</v>
      </c>
      <c r="E7" s="14" t="s">
        <v>12</v>
      </c>
      <c r="F7" s="14" t="s">
        <v>130</v>
      </c>
      <c r="G7" s="14" t="s">
        <v>129</v>
      </c>
      <c r="H7" s="15" t="s">
        <v>11</v>
      </c>
      <c r="I7" s="197"/>
      <c r="J7" s="217"/>
      <c r="K7" s="219"/>
      <c r="L7" s="16" t="s">
        <v>104</v>
      </c>
      <c r="M7" s="16" t="s">
        <v>105</v>
      </c>
      <c r="N7" s="221"/>
      <c r="O7" s="116" t="s">
        <v>13</v>
      </c>
      <c r="P7" s="17" t="s">
        <v>14</v>
      </c>
      <c r="Q7" s="17" t="s">
        <v>15</v>
      </c>
      <c r="R7" s="17" t="s">
        <v>16</v>
      </c>
      <c r="S7" s="17" t="s">
        <v>17</v>
      </c>
      <c r="T7" s="17" t="s">
        <v>123</v>
      </c>
      <c r="U7" s="17" t="s">
        <v>18</v>
      </c>
      <c r="V7" s="17" t="s">
        <v>124</v>
      </c>
      <c r="W7" s="163" t="s">
        <v>282</v>
      </c>
    </row>
    <row r="8" spans="1:32" s="2" customFormat="1" ht="42" customHeight="1" x14ac:dyDescent="0.2">
      <c r="A8" s="18">
        <v>1</v>
      </c>
      <c r="B8" s="18">
        <v>2</v>
      </c>
      <c r="C8" s="18">
        <v>3</v>
      </c>
      <c r="D8" s="19">
        <v>4</v>
      </c>
      <c r="E8" s="19">
        <v>5</v>
      </c>
      <c r="F8" s="19">
        <v>6</v>
      </c>
      <c r="G8" s="19">
        <v>7</v>
      </c>
      <c r="H8" s="20">
        <v>8</v>
      </c>
      <c r="I8" s="21">
        <v>9</v>
      </c>
      <c r="J8" s="21">
        <v>10</v>
      </c>
      <c r="K8" s="22">
        <v>11</v>
      </c>
      <c r="L8" s="23">
        <v>12</v>
      </c>
      <c r="M8" s="23">
        <v>13</v>
      </c>
      <c r="N8" s="149">
        <v>14</v>
      </c>
      <c r="O8" s="109">
        <v>15</v>
      </c>
      <c r="P8" s="18">
        <v>16</v>
      </c>
      <c r="Q8" s="109">
        <v>17</v>
      </c>
      <c r="R8" s="18">
        <v>18</v>
      </c>
      <c r="S8" s="109">
        <v>19</v>
      </c>
      <c r="T8" s="18">
        <v>20</v>
      </c>
      <c r="U8" s="109">
        <v>21</v>
      </c>
      <c r="V8" s="18">
        <v>22</v>
      </c>
      <c r="W8" s="153">
        <v>23</v>
      </c>
    </row>
    <row r="9" spans="1:32" s="61" customFormat="1" ht="12.75" x14ac:dyDescent="0.2">
      <c r="A9" s="60" t="s">
        <v>280</v>
      </c>
      <c r="B9" s="28" t="s">
        <v>135</v>
      </c>
      <c r="C9" s="28"/>
      <c r="D9" s="24"/>
      <c r="E9" s="24"/>
      <c r="F9" s="24"/>
      <c r="G9" s="24"/>
      <c r="H9" s="24"/>
      <c r="I9" s="172">
        <f>SUM(I10,I23)</f>
        <v>2106</v>
      </c>
      <c r="J9" s="172">
        <f>SUM(J10,J23)</f>
        <v>702</v>
      </c>
      <c r="K9" s="172">
        <v>1404</v>
      </c>
      <c r="L9" s="173">
        <f t="shared" ref="L9:N9" si="0">(L10+L23)</f>
        <v>1197</v>
      </c>
      <c r="M9" s="173">
        <f t="shared" si="0"/>
        <v>207</v>
      </c>
      <c r="N9" s="26">
        <f t="shared" si="0"/>
        <v>0</v>
      </c>
      <c r="O9" s="109"/>
      <c r="P9" s="26"/>
      <c r="Q9" s="104"/>
      <c r="R9" s="26"/>
      <c r="S9" s="104"/>
      <c r="T9" s="26"/>
      <c r="U9" s="104"/>
      <c r="V9" s="30"/>
      <c r="W9" s="154">
        <v>96</v>
      </c>
    </row>
    <row r="10" spans="1:32" ht="24.75" customHeight="1" x14ac:dyDescent="0.2">
      <c r="A10" s="60" t="s">
        <v>19</v>
      </c>
      <c r="B10" s="28" t="s">
        <v>20</v>
      </c>
      <c r="C10" s="28"/>
      <c r="D10" s="24"/>
      <c r="E10" s="24"/>
      <c r="F10" s="24"/>
      <c r="G10" s="24"/>
      <c r="H10" s="24"/>
      <c r="I10" s="25">
        <f t="shared" ref="I10:I19" si="1">SUM(J10:K10)</f>
        <v>1215</v>
      </c>
      <c r="J10" s="25">
        <v>423</v>
      </c>
      <c r="K10" s="25">
        <f>SUM(K11:K20)</f>
        <v>792</v>
      </c>
      <c r="L10" s="26">
        <f>SUM(L11:L20)</f>
        <v>661</v>
      </c>
      <c r="M10" s="26">
        <f>SUM(M11:M19)</f>
        <v>131</v>
      </c>
      <c r="N10" s="26">
        <f>SUM(N11:N19)</f>
        <v>0</v>
      </c>
      <c r="O10" s="109"/>
      <c r="P10" s="31"/>
      <c r="Q10" s="110"/>
      <c r="R10" s="31"/>
      <c r="S10" s="110"/>
      <c r="T10" s="31"/>
      <c r="U10" s="110"/>
      <c r="V10" s="30"/>
      <c r="W10" s="154">
        <v>53</v>
      </c>
    </row>
    <row r="11" spans="1:32" s="7" customFormat="1" ht="16.5" customHeight="1" x14ac:dyDescent="0.2">
      <c r="A11" s="57" t="s">
        <v>21</v>
      </c>
      <c r="B11" s="33" t="s">
        <v>22</v>
      </c>
      <c r="C11" s="62" t="s">
        <v>142</v>
      </c>
      <c r="D11" s="34"/>
      <c r="E11" s="63"/>
      <c r="F11" s="34"/>
      <c r="G11" s="34">
        <v>3</v>
      </c>
      <c r="H11" s="34">
        <v>1.2</v>
      </c>
      <c r="I11" s="21">
        <f t="shared" si="1"/>
        <v>163</v>
      </c>
      <c r="J11" s="21">
        <v>54</v>
      </c>
      <c r="K11" s="21">
        <f>SUM(O11:Q11)</f>
        <v>109</v>
      </c>
      <c r="L11" s="59"/>
      <c r="M11" s="59">
        <v>109</v>
      </c>
      <c r="N11" s="59"/>
      <c r="O11" s="109">
        <v>17</v>
      </c>
      <c r="P11" s="59">
        <v>44</v>
      </c>
      <c r="Q11" s="105">
        <v>48</v>
      </c>
      <c r="R11" s="59"/>
      <c r="S11" s="105"/>
      <c r="T11" s="59"/>
      <c r="U11" s="105"/>
      <c r="V11" s="59"/>
      <c r="W11" s="153">
        <v>8</v>
      </c>
    </row>
    <row r="12" spans="1:32" s="65" customFormat="1" ht="14.45" customHeight="1" x14ac:dyDescent="0.2">
      <c r="A12" s="57" t="s">
        <v>24</v>
      </c>
      <c r="B12" s="33" t="s">
        <v>23</v>
      </c>
      <c r="C12" s="62" t="s">
        <v>143</v>
      </c>
      <c r="D12" s="34"/>
      <c r="E12" s="64"/>
      <c r="F12" s="34"/>
      <c r="G12" s="34">
        <v>2</v>
      </c>
      <c r="H12" s="34">
        <v>1</v>
      </c>
      <c r="I12" s="21">
        <f t="shared" si="1"/>
        <v>116</v>
      </c>
      <c r="J12" s="21">
        <v>38</v>
      </c>
      <c r="K12" s="21">
        <f>SUM(O12:P12)</f>
        <v>78</v>
      </c>
      <c r="L12" s="59">
        <v>78</v>
      </c>
      <c r="M12" s="59"/>
      <c r="N12" s="59"/>
      <c r="O12" s="109">
        <v>34</v>
      </c>
      <c r="P12" s="59">
        <v>44</v>
      </c>
      <c r="Q12" s="105"/>
      <c r="R12" s="59"/>
      <c r="S12" s="105"/>
      <c r="T12" s="59"/>
      <c r="U12" s="105"/>
      <c r="V12" s="59"/>
      <c r="W12" s="153">
        <v>9</v>
      </c>
    </row>
    <row r="13" spans="1:32" s="7" customFormat="1" ht="13.15" customHeight="1" x14ac:dyDescent="0.2">
      <c r="A13" s="57" t="s">
        <v>25</v>
      </c>
      <c r="B13" s="35" t="s">
        <v>127</v>
      </c>
      <c r="C13" s="36" t="s">
        <v>144</v>
      </c>
      <c r="D13" s="34">
        <v>3</v>
      </c>
      <c r="E13" s="63"/>
      <c r="F13" s="34"/>
      <c r="G13" s="34"/>
      <c r="H13" s="34">
        <v>1.2</v>
      </c>
      <c r="I13" s="21">
        <f t="shared" si="1"/>
        <v>139</v>
      </c>
      <c r="J13" s="21">
        <v>46</v>
      </c>
      <c r="K13" s="21">
        <f>SUM(O13:Q13)</f>
        <v>93</v>
      </c>
      <c r="L13" s="59">
        <v>71</v>
      </c>
      <c r="M13" s="59">
        <v>22</v>
      </c>
      <c r="N13" s="59"/>
      <c r="O13" s="109">
        <v>17</v>
      </c>
      <c r="P13" s="59">
        <v>44</v>
      </c>
      <c r="Q13" s="105">
        <v>32</v>
      </c>
      <c r="R13" s="59"/>
      <c r="S13" s="105"/>
      <c r="T13" s="59"/>
      <c r="U13" s="105"/>
      <c r="V13" s="59"/>
      <c r="W13" s="153">
        <v>7</v>
      </c>
    </row>
    <row r="14" spans="1:32" s="7" customFormat="1" ht="12" customHeight="1" x14ac:dyDescent="0.2">
      <c r="A14" s="57" t="s">
        <v>26</v>
      </c>
      <c r="B14" s="35" t="s">
        <v>27</v>
      </c>
      <c r="C14" s="24" t="s">
        <v>145</v>
      </c>
      <c r="D14" s="34"/>
      <c r="E14" s="63"/>
      <c r="F14" s="34"/>
      <c r="G14" s="34">
        <v>1.2</v>
      </c>
      <c r="H14" s="34"/>
      <c r="I14" s="21">
        <f t="shared" si="1"/>
        <v>117</v>
      </c>
      <c r="J14" s="21">
        <v>39</v>
      </c>
      <c r="K14" s="21">
        <f>SUM(O14:P14)</f>
        <v>78</v>
      </c>
      <c r="L14" s="59">
        <v>78</v>
      </c>
      <c r="M14" s="59"/>
      <c r="N14" s="59"/>
      <c r="O14" s="109">
        <v>34</v>
      </c>
      <c r="P14" s="59">
        <v>44</v>
      </c>
      <c r="Q14" s="105"/>
      <c r="R14" s="59"/>
      <c r="S14" s="105"/>
      <c r="T14" s="59"/>
      <c r="U14" s="105"/>
      <c r="V14" s="59"/>
      <c r="W14" s="153">
        <v>6</v>
      </c>
    </row>
    <row r="15" spans="1:32" ht="12.6" customHeight="1" x14ac:dyDescent="0.2">
      <c r="A15" s="57" t="s">
        <v>28</v>
      </c>
      <c r="B15" s="35" t="s">
        <v>29</v>
      </c>
      <c r="C15" s="24" t="s">
        <v>143</v>
      </c>
      <c r="D15" s="34"/>
      <c r="E15" s="63"/>
      <c r="F15" s="34"/>
      <c r="G15" s="34">
        <v>2</v>
      </c>
      <c r="H15" s="34">
        <v>1</v>
      </c>
      <c r="I15" s="21">
        <f t="shared" si="1"/>
        <v>108</v>
      </c>
      <c r="J15" s="21">
        <v>30</v>
      </c>
      <c r="K15" s="21">
        <f>SUM(O15:P15)</f>
        <v>78</v>
      </c>
      <c r="L15" s="59">
        <v>78</v>
      </c>
      <c r="M15" s="59"/>
      <c r="N15" s="59"/>
      <c r="O15" s="109">
        <v>34</v>
      </c>
      <c r="P15" s="59">
        <v>44</v>
      </c>
      <c r="Q15" s="105"/>
      <c r="R15" s="59"/>
      <c r="S15" s="105"/>
      <c r="T15" s="59"/>
      <c r="U15" s="105"/>
      <c r="V15" s="59"/>
      <c r="W15" s="153">
        <v>5</v>
      </c>
    </row>
    <row r="16" spans="1:32" ht="10.9" customHeight="1" x14ac:dyDescent="0.2">
      <c r="A16" s="57" t="s">
        <v>34</v>
      </c>
      <c r="B16" s="35" t="s">
        <v>30</v>
      </c>
      <c r="C16" s="24" t="s">
        <v>145</v>
      </c>
      <c r="D16" s="34"/>
      <c r="E16" s="63"/>
      <c r="F16" s="34"/>
      <c r="G16" s="34">
        <v>1.2</v>
      </c>
      <c r="H16" s="34"/>
      <c r="I16" s="21">
        <f t="shared" si="1"/>
        <v>156</v>
      </c>
      <c r="J16" s="21">
        <v>78</v>
      </c>
      <c r="K16" s="21">
        <f>SUM(O16:P16)</f>
        <v>78</v>
      </c>
      <c r="L16" s="59">
        <v>78</v>
      </c>
      <c r="M16" s="59"/>
      <c r="N16" s="149" t="s">
        <v>281</v>
      </c>
      <c r="O16" s="109">
        <v>34</v>
      </c>
      <c r="P16" s="59">
        <v>44</v>
      </c>
      <c r="Q16" s="105"/>
      <c r="R16" s="59"/>
      <c r="S16" s="105"/>
      <c r="T16" s="59"/>
      <c r="U16" s="105"/>
      <c r="V16" s="59"/>
      <c r="W16" s="153"/>
    </row>
    <row r="17" spans="1:23" s="7" customFormat="1" ht="24" customHeight="1" x14ac:dyDescent="0.2">
      <c r="A17" s="57" t="s">
        <v>35</v>
      </c>
      <c r="B17" s="33" t="s">
        <v>31</v>
      </c>
      <c r="C17" s="62" t="s">
        <v>142</v>
      </c>
      <c r="D17" s="34"/>
      <c r="E17" s="63"/>
      <c r="F17" s="34"/>
      <c r="G17" s="34">
        <v>3</v>
      </c>
      <c r="H17" s="34">
        <v>1.2</v>
      </c>
      <c r="I17" s="21">
        <f t="shared" si="1"/>
        <v>106</v>
      </c>
      <c r="J17" s="21">
        <v>35</v>
      </c>
      <c r="K17" s="21">
        <f>SUM(O17:Q17)</f>
        <v>71</v>
      </c>
      <c r="L17" s="59">
        <v>71</v>
      </c>
      <c r="M17" s="59"/>
      <c r="N17" s="59"/>
      <c r="O17" s="109">
        <v>17</v>
      </c>
      <c r="P17" s="59">
        <v>22</v>
      </c>
      <c r="Q17" s="105">
        <v>32</v>
      </c>
      <c r="R17" s="59"/>
      <c r="S17" s="105"/>
      <c r="T17" s="59"/>
      <c r="U17" s="105"/>
      <c r="V17" s="59"/>
      <c r="W17" s="153">
        <v>5</v>
      </c>
    </row>
    <row r="18" spans="1:23" ht="12.75" x14ac:dyDescent="0.2">
      <c r="A18" s="57" t="s">
        <v>36</v>
      </c>
      <c r="B18" s="35" t="s">
        <v>32</v>
      </c>
      <c r="C18" s="24" t="s">
        <v>144</v>
      </c>
      <c r="D18" s="34">
        <v>3</v>
      </c>
      <c r="E18" s="63"/>
      <c r="F18" s="34"/>
      <c r="G18" s="34"/>
      <c r="H18" s="34">
        <v>1.2</v>
      </c>
      <c r="I18" s="21">
        <f t="shared" si="1"/>
        <v>139</v>
      </c>
      <c r="J18" s="21">
        <v>46</v>
      </c>
      <c r="K18" s="21">
        <f>SUM(O18:Q18)</f>
        <v>93</v>
      </c>
      <c r="L18" s="59">
        <v>93</v>
      </c>
      <c r="M18" s="59"/>
      <c r="N18" s="59"/>
      <c r="O18" s="109">
        <v>17</v>
      </c>
      <c r="P18" s="59">
        <v>44</v>
      </c>
      <c r="Q18" s="105">
        <v>32</v>
      </c>
      <c r="R18" s="59"/>
      <c r="S18" s="105"/>
      <c r="T18" s="59"/>
      <c r="U18" s="105"/>
      <c r="V18" s="59"/>
      <c r="W18" s="153">
        <v>7</v>
      </c>
    </row>
    <row r="19" spans="1:23" s="7" customFormat="1" ht="12.75" x14ac:dyDescent="0.2">
      <c r="A19" s="57" t="s">
        <v>37</v>
      </c>
      <c r="B19" s="35" t="s">
        <v>33</v>
      </c>
      <c r="C19" s="62" t="s">
        <v>146</v>
      </c>
      <c r="D19" s="34">
        <v>2</v>
      </c>
      <c r="E19" s="63"/>
      <c r="F19" s="34"/>
      <c r="G19" s="34"/>
      <c r="H19" s="34">
        <v>1</v>
      </c>
      <c r="I19" s="21">
        <f t="shared" si="1"/>
        <v>117</v>
      </c>
      <c r="J19" s="21">
        <v>39</v>
      </c>
      <c r="K19" s="21">
        <f>SUM(O19:P19)</f>
        <v>78</v>
      </c>
      <c r="L19" s="59">
        <v>78</v>
      </c>
      <c r="M19" s="59"/>
      <c r="N19" s="59"/>
      <c r="O19" s="109">
        <v>34</v>
      </c>
      <c r="P19" s="59">
        <v>44</v>
      </c>
      <c r="Q19" s="105"/>
      <c r="R19" s="59"/>
      <c r="S19" s="105"/>
      <c r="T19" s="59"/>
      <c r="U19" s="105"/>
      <c r="V19" s="59"/>
      <c r="W19" s="153">
        <v>6</v>
      </c>
    </row>
    <row r="20" spans="1:23" s="7" customFormat="1" ht="12.75" x14ac:dyDescent="0.2">
      <c r="A20" s="57" t="s">
        <v>185</v>
      </c>
      <c r="B20" s="35" t="s">
        <v>186</v>
      </c>
      <c r="C20" s="62" t="s">
        <v>155</v>
      </c>
      <c r="D20" s="34"/>
      <c r="E20" s="63"/>
      <c r="F20" s="34" t="s">
        <v>175</v>
      </c>
      <c r="G20" s="34"/>
      <c r="H20" s="34"/>
      <c r="I20" s="21">
        <f>J20+K20</f>
        <v>54</v>
      </c>
      <c r="J20" s="21">
        <f>K20/2</f>
        <v>18</v>
      </c>
      <c r="K20" s="21">
        <f>SUM(P20:V20)</f>
        <v>36</v>
      </c>
      <c r="L20" s="59">
        <v>36</v>
      </c>
      <c r="M20" s="59"/>
      <c r="N20" s="59"/>
      <c r="O20" s="109"/>
      <c r="P20" s="59">
        <v>36</v>
      </c>
      <c r="Q20" s="105"/>
      <c r="R20" s="59"/>
      <c r="S20" s="105"/>
      <c r="T20" s="59"/>
      <c r="U20" s="105"/>
      <c r="V20" s="59"/>
      <c r="W20" s="153"/>
    </row>
    <row r="21" spans="1:23" s="7" customFormat="1" ht="12.75" x14ac:dyDescent="0.2">
      <c r="A21" s="57" t="s">
        <v>187</v>
      </c>
      <c r="B21" s="35" t="s">
        <v>188</v>
      </c>
      <c r="C21" s="62"/>
      <c r="D21" s="34"/>
      <c r="E21" s="63"/>
      <c r="F21" s="34" t="s">
        <v>279</v>
      </c>
      <c r="G21" s="34"/>
      <c r="H21" s="34"/>
      <c r="I21" s="21"/>
      <c r="J21" s="21"/>
      <c r="K21" s="21"/>
      <c r="L21" s="59"/>
      <c r="M21" s="59"/>
      <c r="N21" s="59"/>
      <c r="O21" s="109">
        <v>0</v>
      </c>
      <c r="P21" s="59"/>
      <c r="Q21" s="105"/>
      <c r="R21" s="59"/>
      <c r="S21" s="105"/>
      <c r="T21" s="59"/>
      <c r="U21" s="105"/>
      <c r="V21" s="59"/>
      <c r="W21" s="153"/>
    </row>
    <row r="22" spans="1:23" s="7" customFormat="1" ht="15" customHeight="1" x14ac:dyDescent="0.2">
      <c r="A22" s="83"/>
      <c r="B22" s="84" t="s">
        <v>189</v>
      </c>
      <c r="C22" s="84"/>
      <c r="D22" s="85"/>
      <c r="E22" s="86"/>
      <c r="F22" s="86"/>
      <c r="G22" s="86"/>
      <c r="H22" s="86"/>
      <c r="I22" s="87"/>
      <c r="J22" s="87"/>
      <c r="K22" s="87"/>
      <c r="L22" s="88"/>
      <c r="M22" s="88"/>
      <c r="N22" s="88"/>
      <c r="O22" s="89">
        <v>14</v>
      </c>
      <c r="P22" s="96">
        <f>SUM(P11:P20)/22</f>
        <v>18.636363636363637</v>
      </c>
      <c r="Q22" s="89">
        <f>SUM(Q11:Q20)/16</f>
        <v>9</v>
      </c>
      <c r="R22" s="89">
        <f>SUM(R11:R20)/22</f>
        <v>0</v>
      </c>
      <c r="S22" s="89">
        <f>SUM(S11:S20)/16</f>
        <v>0</v>
      </c>
      <c r="T22" s="89">
        <f>SUM(T11:T20)/16</f>
        <v>0</v>
      </c>
      <c r="U22" s="89">
        <f>SUM(U11:U20)/16</f>
        <v>0</v>
      </c>
      <c r="V22" s="89">
        <f>SUM(V11:V20)/15</f>
        <v>0</v>
      </c>
      <c r="W22" s="155"/>
    </row>
    <row r="23" spans="1:23" ht="16.5" customHeight="1" x14ac:dyDescent="0.2">
      <c r="A23" s="60" t="s">
        <v>39</v>
      </c>
      <c r="B23" s="28" t="s">
        <v>38</v>
      </c>
      <c r="C23" s="28"/>
      <c r="D23" s="24"/>
      <c r="E23" s="24"/>
      <c r="F23" s="24"/>
      <c r="G23" s="24"/>
      <c r="H23" s="24"/>
      <c r="I23" s="25">
        <f>SUM(I24:I30)</f>
        <v>891</v>
      </c>
      <c r="J23" s="25">
        <v>279</v>
      </c>
      <c r="K23" s="25">
        <f>SUM(K24:K30)</f>
        <v>612</v>
      </c>
      <c r="L23" s="26">
        <f t="shared" ref="L23:N23" si="2">SUM(L24:L30)</f>
        <v>536</v>
      </c>
      <c r="M23" s="26">
        <f t="shared" si="2"/>
        <v>76</v>
      </c>
      <c r="N23" s="26">
        <f t="shared" si="2"/>
        <v>0</v>
      </c>
      <c r="O23" s="109"/>
      <c r="P23" s="26"/>
      <c r="Q23" s="104"/>
      <c r="R23" s="26"/>
      <c r="S23" s="104"/>
      <c r="T23" s="26"/>
      <c r="U23" s="104"/>
      <c r="V23" s="26"/>
      <c r="W23" s="155">
        <v>43</v>
      </c>
    </row>
    <row r="24" spans="1:23" s="7" customFormat="1" ht="12.75" x14ac:dyDescent="0.2">
      <c r="A24" s="57" t="s">
        <v>40</v>
      </c>
      <c r="B24" s="35" t="s">
        <v>41</v>
      </c>
      <c r="C24" s="62" t="s">
        <v>146</v>
      </c>
      <c r="D24" s="34">
        <v>2</v>
      </c>
      <c r="E24" s="34"/>
      <c r="F24" s="34"/>
      <c r="G24" s="34"/>
      <c r="H24" s="34">
        <v>1</v>
      </c>
      <c r="I24" s="21">
        <f>J24+K24</f>
        <v>117</v>
      </c>
      <c r="J24" s="21">
        <v>36</v>
      </c>
      <c r="K24" s="21">
        <f>SUM(O24:P24)</f>
        <v>81</v>
      </c>
      <c r="L24" s="59">
        <v>81</v>
      </c>
      <c r="M24" s="59"/>
      <c r="N24" s="59"/>
      <c r="O24" s="109">
        <v>51</v>
      </c>
      <c r="P24" s="59">
        <v>30</v>
      </c>
      <c r="Q24" s="105"/>
      <c r="R24" s="26"/>
      <c r="S24" s="104"/>
      <c r="T24" s="26"/>
      <c r="U24" s="104"/>
      <c r="V24" s="26"/>
      <c r="W24" s="155">
        <v>6</v>
      </c>
    </row>
    <row r="25" spans="1:23" s="7" customFormat="1" ht="12.75" x14ac:dyDescent="0.2">
      <c r="A25" s="57" t="s">
        <v>42</v>
      </c>
      <c r="B25" s="35" t="s">
        <v>50</v>
      </c>
      <c r="C25" s="62" t="s">
        <v>146</v>
      </c>
      <c r="D25" s="34">
        <v>2</v>
      </c>
      <c r="E25" s="34"/>
      <c r="F25" s="34"/>
      <c r="G25" s="34"/>
      <c r="H25" s="34">
        <v>1</v>
      </c>
      <c r="I25" s="21">
        <f t="shared" ref="I25:I30" si="3">J25+K25</f>
        <v>167</v>
      </c>
      <c r="J25" s="21">
        <v>50</v>
      </c>
      <c r="K25" s="21">
        <f>SUM(O25:P25)</f>
        <v>117</v>
      </c>
      <c r="L25" s="59">
        <v>117</v>
      </c>
      <c r="M25" s="59"/>
      <c r="N25" s="59"/>
      <c r="O25" s="109">
        <v>51</v>
      </c>
      <c r="P25" s="59">
        <v>66</v>
      </c>
      <c r="Q25" s="105"/>
      <c r="R25" s="59"/>
      <c r="S25" s="105"/>
      <c r="T25" s="59"/>
      <c r="U25" s="105"/>
      <c r="V25" s="59"/>
      <c r="W25" s="153">
        <v>8</v>
      </c>
    </row>
    <row r="26" spans="1:23" s="7" customFormat="1" ht="12.75" x14ac:dyDescent="0.2">
      <c r="A26" s="57" t="s">
        <v>43</v>
      </c>
      <c r="B26" s="35" t="s">
        <v>45</v>
      </c>
      <c r="C26" s="62" t="s">
        <v>190</v>
      </c>
      <c r="D26" s="34"/>
      <c r="E26" s="34"/>
      <c r="F26" s="34"/>
      <c r="G26" s="66">
        <v>4</v>
      </c>
      <c r="H26" s="34">
        <v>3</v>
      </c>
      <c r="I26" s="21">
        <f t="shared" si="3"/>
        <v>114</v>
      </c>
      <c r="J26" s="21">
        <f>K26/2</f>
        <v>38</v>
      </c>
      <c r="K26" s="21">
        <f>SUM(P26:V26)</f>
        <v>76</v>
      </c>
      <c r="L26" s="59">
        <v>76</v>
      </c>
      <c r="M26" s="59"/>
      <c r="N26" s="59"/>
      <c r="O26" s="109"/>
      <c r="P26" s="59"/>
      <c r="Q26" s="105">
        <v>32</v>
      </c>
      <c r="R26" s="59">
        <v>44</v>
      </c>
      <c r="S26" s="105"/>
      <c r="T26" s="59"/>
      <c r="U26" s="105"/>
      <c r="V26" s="59"/>
      <c r="W26" s="153">
        <v>6</v>
      </c>
    </row>
    <row r="27" spans="1:23" s="7" customFormat="1" ht="12.75" customHeight="1" x14ac:dyDescent="0.2">
      <c r="A27" s="57" t="s">
        <v>44</v>
      </c>
      <c r="B27" s="33" t="s">
        <v>46</v>
      </c>
      <c r="C27" s="62" t="s">
        <v>146</v>
      </c>
      <c r="D27" s="34">
        <v>5</v>
      </c>
      <c r="E27" s="34"/>
      <c r="F27" s="34"/>
      <c r="G27" s="34"/>
      <c r="H27" s="34">
        <v>4</v>
      </c>
      <c r="I27" s="21">
        <f t="shared" si="3"/>
        <v>106</v>
      </c>
      <c r="J27" s="21">
        <v>30</v>
      </c>
      <c r="K27" s="21">
        <f>SUM(P27:V27)</f>
        <v>76</v>
      </c>
      <c r="L27" s="59">
        <v>76</v>
      </c>
      <c r="M27" s="59"/>
      <c r="N27" s="59"/>
      <c r="O27" s="109"/>
      <c r="P27" s="59"/>
      <c r="Q27" s="105"/>
      <c r="R27" s="59">
        <v>44</v>
      </c>
      <c r="S27" s="105">
        <v>32</v>
      </c>
      <c r="T27" s="59"/>
      <c r="U27" s="105"/>
      <c r="V27" s="59"/>
      <c r="W27" s="153">
        <v>5</v>
      </c>
    </row>
    <row r="28" spans="1:23" s="7" customFormat="1" ht="12.75" x14ac:dyDescent="0.2">
      <c r="A28" s="57" t="s">
        <v>47</v>
      </c>
      <c r="B28" s="33" t="s">
        <v>191</v>
      </c>
      <c r="C28" s="24" t="s">
        <v>144</v>
      </c>
      <c r="D28" s="34">
        <v>6</v>
      </c>
      <c r="E28" s="34"/>
      <c r="F28" s="34"/>
      <c r="G28" s="39"/>
      <c r="H28" s="34">
        <v>4.5</v>
      </c>
      <c r="I28" s="21">
        <f t="shared" si="3"/>
        <v>222</v>
      </c>
      <c r="J28" s="21">
        <v>70</v>
      </c>
      <c r="K28" s="21">
        <f>SUM(P28:V28)</f>
        <v>152</v>
      </c>
      <c r="L28" s="59">
        <v>152</v>
      </c>
      <c r="M28" s="59"/>
      <c r="N28" s="59"/>
      <c r="O28" s="109"/>
      <c r="P28" s="59"/>
      <c r="Q28" s="105"/>
      <c r="R28" s="59">
        <v>88</v>
      </c>
      <c r="S28" s="105">
        <v>32</v>
      </c>
      <c r="T28" s="59">
        <v>32</v>
      </c>
      <c r="U28" s="105"/>
      <c r="V28" s="59"/>
      <c r="W28" s="153">
        <v>11</v>
      </c>
    </row>
    <row r="29" spans="1:23" s="65" customFormat="1" ht="12.75" x14ac:dyDescent="0.2">
      <c r="A29" s="57" t="s">
        <v>153</v>
      </c>
      <c r="B29" s="33" t="s">
        <v>125</v>
      </c>
      <c r="C29" s="29" t="s">
        <v>147</v>
      </c>
      <c r="D29" s="34"/>
      <c r="E29" s="34"/>
      <c r="F29" s="34"/>
      <c r="G29" s="34">
        <v>1</v>
      </c>
      <c r="H29" s="34"/>
      <c r="I29" s="21">
        <f t="shared" si="3"/>
        <v>51</v>
      </c>
      <c r="J29" s="21">
        <f>K29/2</f>
        <v>17</v>
      </c>
      <c r="K29" s="21">
        <f>SUM(O29:P29)</f>
        <v>34</v>
      </c>
      <c r="L29" s="59">
        <v>34</v>
      </c>
      <c r="M29" s="59"/>
      <c r="N29" s="59"/>
      <c r="O29" s="109">
        <v>34</v>
      </c>
      <c r="P29" s="59"/>
      <c r="Q29" s="105"/>
      <c r="R29" s="59"/>
      <c r="S29" s="105"/>
      <c r="T29" s="59"/>
      <c r="U29" s="105"/>
      <c r="V29" s="59"/>
      <c r="W29" s="153">
        <v>2</v>
      </c>
    </row>
    <row r="30" spans="1:23" s="7" customFormat="1" ht="12.75" x14ac:dyDescent="0.2">
      <c r="A30" s="57" t="s">
        <v>48</v>
      </c>
      <c r="B30" s="35" t="s">
        <v>49</v>
      </c>
      <c r="C30" s="62" t="s">
        <v>190</v>
      </c>
      <c r="D30" s="34"/>
      <c r="E30" s="34"/>
      <c r="F30" s="34"/>
      <c r="G30" s="34">
        <v>4</v>
      </c>
      <c r="H30" s="34">
        <v>3</v>
      </c>
      <c r="I30" s="21">
        <f t="shared" si="3"/>
        <v>114</v>
      </c>
      <c r="J30" s="21">
        <f>K30/2</f>
        <v>38</v>
      </c>
      <c r="K30" s="21">
        <f>SUM(P30:V30)</f>
        <v>76</v>
      </c>
      <c r="L30" s="59"/>
      <c r="M30" s="59">
        <v>76</v>
      </c>
      <c r="N30" s="59"/>
      <c r="O30" s="109"/>
      <c r="P30" s="59"/>
      <c r="Q30" s="105">
        <v>32</v>
      </c>
      <c r="R30" s="59">
        <v>44</v>
      </c>
      <c r="S30" s="105"/>
      <c r="T30" s="59"/>
      <c r="U30" s="105"/>
      <c r="V30" s="59"/>
      <c r="W30" s="153">
        <v>5</v>
      </c>
    </row>
    <row r="31" spans="1:23" s="67" customFormat="1" ht="13.5" customHeight="1" x14ac:dyDescent="0.2">
      <c r="A31" s="90"/>
      <c r="B31" s="84" t="s">
        <v>189</v>
      </c>
      <c r="C31" s="84"/>
      <c r="D31" s="86"/>
      <c r="E31" s="86"/>
      <c r="F31" s="86"/>
      <c r="G31" s="86"/>
      <c r="H31" s="86"/>
      <c r="I31" s="87"/>
      <c r="J31" s="87"/>
      <c r="K31" s="91"/>
      <c r="L31" s="88"/>
      <c r="M31" s="88"/>
      <c r="N31" s="88"/>
      <c r="O31" s="117">
        <v>8</v>
      </c>
      <c r="P31" s="96">
        <f>SUM(P24:P30)/22</f>
        <v>4.3636363636363633</v>
      </c>
      <c r="Q31" s="89">
        <f>SUM(Q24:Q30)/16</f>
        <v>4</v>
      </c>
      <c r="R31" s="89">
        <f>SUM(R24:R30)/22</f>
        <v>10</v>
      </c>
      <c r="S31" s="89">
        <f>SUM(S24:S30)/16</f>
        <v>4</v>
      </c>
      <c r="T31" s="89">
        <f>SUM(T24:T30)/16</f>
        <v>2</v>
      </c>
      <c r="U31" s="89">
        <f>SUM(U24:U30)/16</f>
        <v>0</v>
      </c>
      <c r="V31" s="89">
        <f>SUM(V24:V30)/15</f>
        <v>0</v>
      </c>
      <c r="W31" s="155"/>
    </row>
    <row r="32" spans="1:23" s="67" customFormat="1" ht="12.75" customHeight="1" x14ac:dyDescent="0.2">
      <c r="A32" s="29"/>
      <c r="B32" s="68" t="s">
        <v>149</v>
      </c>
      <c r="C32" s="41"/>
      <c r="D32" s="34"/>
      <c r="E32" s="34"/>
      <c r="F32" s="34"/>
      <c r="G32" s="34"/>
      <c r="H32" s="34"/>
      <c r="I32" s="174">
        <f t="shared" ref="I32:N32" si="4">SUM(I33,I40,I44)</f>
        <v>4170</v>
      </c>
      <c r="J32" s="174">
        <f t="shared" si="4"/>
        <v>1398</v>
      </c>
      <c r="K32" s="174">
        <f t="shared" si="4"/>
        <v>2772</v>
      </c>
      <c r="L32" s="174">
        <f t="shared" si="4"/>
        <v>901</v>
      </c>
      <c r="M32" s="174">
        <f t="shared" si="4"/>
        <v>1593</v>
      </c>
      <c r="N32" s="174">
        <f t="shared" si="4"/>
        <v>278</v>
      </c>
      <c r="O32" s="109"/>
      <c r="P32" s="26"/>
      <c r="Q32" s="104"/>
      <c r="R32" s="26"/>
      <c r="S32" s="104"/>
      <c r="T32" s="26"/>
      <c r="U32" s="105"/>
      <c r="V32" s="59"/>
      <c r="W32" s="153"/>
    </row>
    <row r="33" spans="1:23" s="69" customFormat="1" ht="24.75" customHeight="1" x14ac:dyDescent="0.2">
      <c r="A33" s="60" t="s">
        <v>54</v>
      </c>
      <c r="B33" s="28" t="s">
        <v>51</v>
      </c>
      <c r="C33" s="28"/>
      <c r="D33" s="34"/>
      <c r="E33" s="34"/>
      <c r="F33" s="34"/>
      <c r="G33" s="34"/>
      <c r="H33" s="34"/>
      <c r="I33" s="169">
        <f t="shared" ref="I33:N33" si="5">SUM(I34:I38)</f>
        <v>718</v>
      </c>
      <c r="J33" s="169">
        <f t="shared" si="5"/>
        <v>279</v>
      </c>
      <c r="K33" s="169">
        <f t="shared" si="5"/>
        <v>439</v>
      </c>
      <c r="L33" s="170">
        <f t="shared" si="5"/>
        <v>144</v>
      </c>
      <c r="M33" s="170">
        <f t="shared" si="5"/>
        <v>295</v>
      </c>
      <c r="N33" s="170">
        <f t="shared" si="5"/>
        <v>0</v>
      </c>
      <c r="O33" s="109"/>
      <c r="P33" s="59"/>
      <c r="Q33" s="105"/>
      <c r="R33" s="59"/>
      <c r="S33" s="105"/>
      <c r="T33" s="59"/>
      <c r="U33" s="105"/>
      <c r="V33" s="59"/>
      <c r="W33" s="153">
        <v>34</v>
      </c>
    </row>
    <row r="34" spans="1:23" s="6" customFormat="1" ht="12.75" x14ac:dyDescent="0.2">
      <c r="A34" s="57" t="s">
        <v>55</v>
      </c>
      <c r="B34" s="35" t="s">
        <v>52</v>
      </c>
      <c r="C34" s="73" t="s">
        <v>147</v>
      </c>
      <c r="D34" s="34"/>
      <c r="E34" s="34"/>
      <c r="F34" s="34"/>
      <c r="G34" s="34">
        <v>6</v>
      </c>
      <c r="H34" s="34"/>
      <c r="I34" s="21">
        <f>J34+K34</f>
        <v>68</v>
      </c>
      <c r="J34" s="21">
        <v>20</v>
      </c>
      <c r="K34" s="21">
        <f>SUM(P34:V34)</f>
        <v>48</v>
      </c>
      <c r="L34" s="59">
        <v>48</v>
      </c>
      <c r="M34" s="59"/>
      <c r="N34" s="59"/>
      <c r="O34" s="109"/>
      <c r="P34" s="59"/>
      <c r="Q34" s="105"/>
      <c r="R34" s="59"/>
      <c r="S34" s="105"/>
      <c r="T34" s="59">
        <v>48</v>
      </c>
      <c r="U34" s="105"/>
      <c r="V34" s="59"/>
      <c r="W34" s="153">
        <v>3</v>
      </c>
    </row>
    <row r="35" spans="1:23" s="69" customFormat="1" ht="12.75" x14ac:dyDescent="0.2">
      <c r="A35" s="57" t="s">
        <v>53</v>
      </c>
      <c r="B35" s="35" t="s">
        <v>50</v>
      </c>
      <c r="C35" s="73" t="s">
        <v>147</v>
      </c>
      <c r="D35" s="34"/>
      <c r="E35" s="34"/>
      <c r="F35" s="34"/>
      <c r="G35" s="34">
        <v>3</v>
      </c>
      <c r="H35" s="34"/>
      <c r="I35" s="21">
        <f>J35+K35</f>
        <v>68</v>
      </c>
      <c r="J35" s="21">
        <v>20</v>
      </c>
      <c r="K35" s="21">
        <f>SUM(P35:V35)</f>
        <v>48</v>
      </c>
      <c r="L35" s="59">
        <v>48</v>
      </c>
      <c r="M35" s="59"/>
      <c r="N35" s="59"/>
      <c r="O35" s="109"/>
      <c r="P35" s="59"/>
      <c r="Q35" s="105">
        <v>48</v>
      </c>
      <c r="R35" s="59"/>
      <c r="S35" s="105"/>
      <c r="T35" s="59"/>
      <c r="U35" s="105"/>
      <c r="V35" s="59"/>
      <c r="W35" s="153">
        <v>3</v>
      </c>
    </row>
    <row r="36" spans="1:23" s="69" customFormat="1" ht="15.75" customHeight="1" x14ac:dyDescent="0.2">
      <c r="A36" s="57" t="s">
        <v>56</v>
      </c>
      <c r="B36" s="35" t="s">
        <v>57</v>
      </c>
      <c r="C36" s="73" t="s">
        <v>154</v>
      </c>
      <c r="D36" s="34">
        <v>7</v>
      </c>
      <c r="E36" s="34"/>
      <c r="F36" s="34"/>
      <c r="G36" s="34"/>
      <c r="H36" s="34"/>
      <c r="I36" s="21">
        <f>J36+K36</f>
        <v>68</v>
      </c>
      <c r="J36" s="21">
        <v>20</v>
      </c>
      <c r="K36" s="21">
        <f>SUM(P36:V36)</f>
        <v>48</v>
      </c>
      <c r="L36" s="59">
        <v>48</v>
      </c>
      <c r="M36" s="59"/>
      <c r="N36" s="59"/>
      <c r="O36" s="109"/>
      <c r="P36" s="59"/>
      <c r="Q36" s="105"/>
      <c r="R36" s="59"/>
      <c r="S36" s="105"/>
      <c r="T36" s="59"/>
      <c r="U36" s="105">
        <v>48</v>
      </c>
      <c r="V36" s="59"/>
      <c r="W36" s="153">
        <v>3</v>
      </c>
    </row>
    <row r="37" spans="1:23" s="69" customFormat="1" ht="15.75" customHeight="1" x14ac:dyDescent="0.2">
      <c r="A37" s="57" t="s">
        <v>58</v>
      </c>
      <c r="B37" s="32" t="s">
        <v>22</v>
      </c>
      <c r="C37" s="73" t="s">
        <v>154</v>
      </c>
      <c r="D37" s="34">
        <v>8</v>
      </c>
      <c r="E37" s="34"/>
      <c r="F37" s="34"/>
      <c r="G37" s="34"/>
      <c r="H37" s="34" t="s">
        <v>131</v>
      </c>
      <c r="I37" s="21">
        <f>J37+K37</f>
        <v>216</v>
      </c>
      <c r="J37" s="21">
        <v>70</v>
      </c>
      <c r="K37" s="21">
        <f>SUM(P37:V37)</f>
        <v>146</v>
      </c>
      <c r="L37" s="59"/>
      <c r="M37" s="59">
        <v>146</v>
      </c>
      <c r="N37" s="59"/>
      <c r="O37" s="109"/>
      <c r="P37" s="59"/>
      <c r="Q37" s="105"/>
      <c r="R37" s="59">
        <v>22</v>
      </c>
      <c r="S37" s="105">
        <v>16</v>
      </c>
      <c r="T37" s="59">
        <v>32</v>
      </c>
      <c r="U37" s="105">
        <v>16</v>
      </c>
      <c r="V37" s="59">
        <v>60</v>
      </c>
      <c r="W37" s="153">
        <v>10</v>
      </c>
    </row>
    <row r="38" spans="1:23" s="70" customFormat="1" ht="12" customHeight="1" x14ac:dyDescent="0.2">
      <c r="A38" s="57" t="s">
        <v>59</v>
      </c>
      <c r="B38" s="35" t="s">
        <v>30</v>
      </c>
      <c r="C38" s="73" t="s">
        <v>155</v>
      </c>
      <c r="D38" s="34"/>
      <c r="E38" s="34"/>
      <c r="F38" s="34" t="s">
        <v>119</v>
      </c>
      <c r="G38" s="34"/>
      <c r="H38" s="34"/>
      <c r="I38" s="21">
        <f>J38+K38</f>
        <v>298</v>
      </c>
      <c r="J38" s="21">
        <v>149</v>
      </c>
      <c r="K38" s="21">
        <f>SUM(P38:V38)</f>
        <v>149</v>
      </c>
      <c r="L38" s="59"/>
      <c r="M38" s="59">
        <v>149</v>
      </c>
      <c r="N38" s="59"/>
      <c r="O38" s="109"/>
      <c r="P38" s="59"/>
      <c r="Q38" s="105">
        <v>32</v>
      </c>
      <c r="R38" s="59">
        <v>22</v>
      </c>
      <c r="S38" s="105">
        <v>32</v>
      </c>
      <c r="T38" s="59">
        <v>32</v>
      </c>
      <c r="U38" s="105">
        <v>16</v>
      </c>
      <c r="V38" s="59">
        <v>15</v>
      </c>
      <c r="W38" s="153">
        <v>15</v>
      </c>
    </row>
    <row r="39" spans="1:23" s="3" customFormat="1" ht="12.75" customHeight="1" x14ac:dyDescent="0.2">
      <c r="A39" s="103"/>
      <c r="B39" s="84" t="s">
        <v>189</v>
      </c>
      <c r="C39" s="84"/>
      <c r="D39" s="86"/>
      <c r="E39" s="86"/>
      <c r="F39" s="86"/>
      <c r="G39" s="86"/>
      <c r="H39" s="86"/>
      <c r="I39" s="87"/>
      <c r="J39" s="87"/>
      <c r="K39" s="87"/>
      <c r="L39" s="88"/>
      <c r="M39" s="88"/>
      <c r="N39" s="88"/>
      <c r="O39" s="117">
        <v>0</v>
      </c>
      <c r="P39" s="96">
        <f>SUM(P34:P38)/22</f>
        <v>0</v>
      </c>
      <c r="Q39" s="89">
        <f>SUM(Q34:Q38)/16</f>
        <v>5</v>
      </c>
      <c r="R39" s="89">
        <f>SUM(R34:R38)/22</f>
        <v>2</v>
      </c>
      <c r="S39" s="89">
        <f>SUM(S34:S38)/16</f>
        <v>3</v>
      </c>
      <c r="T39" s="89">
        <f>SUM(T34:T38)/16</f>
        <v>7</v>
      </c>
      <c r="U39" s="89">
        <f>SUM(U34:U38)/16</f>
        <v>5</v>
      </c>
      <c r="V39" s="89">
        <f>SUM(V34:V38)/15</f>
        <v>5</v>
      </c>
      <c r="W39" s="155"/>
    </row>
    <row r="40" spans="1:23" s="7" customFormat="1" ht="24.75" customHeight="1" x14ac:dyDescent="0.2">
      <c r="A40" s="60" t="s">
        <v>60</v>
      </c>
      <c r="B40" s="28" t="s">
        <v>61</v>
      </c>
      <c r="C40" s="28"/>
      <c r="D40" s="34"/>
      <c r="E40" s="34"/>
      <c r="F40" s="34"/>
      <c r="G40" s="34"/>
      <c r="H40" s="34"/>
      <c r="I40" s="169">
        <f>SUM(J40:K40)</f>
        <v>108</v>
      </c>
      <c r="J40" s="169">
        <f>SUM(J41:J42)</f>
        <v>36</v>
      </c>
      <c r="K40" s="169">
        <f>SUM(K41:K42)</f>
        <v>72</v>
      </c>
      <c r="L40" s="171">
        <f t="shared" ref="L40:N40" si="6">SUM(L41:L42)</f>
        <v>34</v>
      </c>
      <c r="M40" s="171">
        <f t="shared" si="6"/>
        <v>38</v>
      </c>
      <c r="N40" s="171">
        <f t="shared" si="6"/>
        <v>0</v>
      </c>
      <c r="O40" s="109"/>
      <c r="P40" s="59"/>
      <c r="Q40" s="105"/>
      <c r="R40" s="59"/>
      <c r="S40" s="105"/>
      <c r="T40" s="59"/>
      <c r="U40" s="105"/>
      <c r="V40" s="59"/>
      <c r="W40" s="153">
        <v>32</v>
      </c>
    </row>
    <row r="41" spans="1:23" s="3" customFormat="1" ht="15.75" x14ac:dyDescent="0.25">
      <c r="A41" s="57" t="s">
        <v>62</v>
      </c>
      <c r="B41" s="35" t="s">
        <v>63</v>
      </c>
      <c r="C41" s="71">
        <v>3</v>
      </c>
      <c r="D41" s="34"/>
      <c r="E41" s="34"/>
      <c r="F41" s="34">
        <v>5</v>
      </c>
      <c r="G41" s="34"/>
      <c r="H41" s="34">
        <v>4</v>
      </c>
      <c r="I41" s="21">
        <f>J41+K41</f>
        <v>57</v>
      </c>
      <c r="J41" s="21">
        <f>K41/2</f>
        <v>19</v>
      </c>
      <c r="K41" s="21">
        <f>SUM(P41:V41)</f>
        <v>38</v>
      </c>
      <c r="L41" s="59"/>
      <c r="M41" s="59">
        <v>38</v>
      </c>
      <c r="N41" s="59"/>
      <c r="O41" s="109"/>
      <c r="P41" s="59"/>
      <c r="Q41" s="105"/>
      <c r="R41" s="59">
        <v>22</v>
      </c>
      <c r="S41" s="105">
        <v>16</v>
      </c>
      <c r="T41" s="59"/>
      <c r="U41" s="105"/>
      <c r="V41" s="59"/>
      <c r="W41" s="153">
        <v>17</v>
      </c>
    </row>
    <row r="42" spans="1:23" ht="26.25" x14ac:dyDescent="0.25">
      <c r="A42" s="57" t="s">
        <v>64</v>
      </c>
      <c r="B42" s="33" t="s">
        <v>65</v>
      </c>
      <c r="C42" s="72">
        <v>3</v>
      </c>
      <c r="D42" s="34"/>
      <c r="E42" s="34"/>
      <c r="F42" s="34">
        <v>1</v>
      </c>
      <c r="G42" s="34"/>
      <c r="H42" s="34"/>
      <c r="I42" s="21">
        <v>51</v>
      </c>
      <c r="J42" s="21">
        <v>17</v>
      </c>
      <c r="K42" s="21">
        <f>SUM(O42:P42)</f>
        <v>34</v>
      </c>
      <c r="L42" s="59">
        <v>34</v>
      </c>
      <c r="M42" s="59"/>
      <c r="N42" s="59"/>
      <c r="O42" s="109">
        <v>34</v>
      </c>
      <c r="P42" s="59"/>
      <c r="Q42" s="105"/>
      <c r="R42" s="59"/>
      <c r="S42" s="105"/>
      <c r="T42" s="59"/>
      <c r="U42" s="105"/>
      <c r="V42" s="59"/>
      <c r="W42" s="153">
        <v>15</v>
      </c>
    </row>
    <row r="43" spans="1:23" ht="15.75" customHeight="1" x14ac:dyDescent="0.25">
      <c r="A43" s="83"/>
      <c r="B43" s="84" t="s">
        <v>189</v>
      </c>
      <c r="C43" s="92"/>
      <c r="D43" s="86"/>
      <c r="E43" s="86"/>
      <c r="F43" s="86"/>
      <c r="G43" s="86"/>
      <c r="H43" s="86"/>
      <c r="I43" s="87"/>
      <c r="J43" s="87"/>
      <c r="K43" s="87"/>
      <c r="L43" s="88"/>
      <c r="M43" s="88"/>
      <c r="N43" s="88"/>
      <c r="O43" s="117">
        <v>2</v>
      </c>
      <c r="P43" s="96">
        <f>SUM(P41:P42)/22</f>
        <v>0</v>
      </c>
      <c r="Q43" s="89">
        <f>SUM(Q41:Q42)/16</f>
        <v>0</v>
      </c>
      <c r="R43" s="89">
        <f>SUM(R41:R42)/22</f>
        <v>1</v>
      </c>
      <c r="S43" s="89">
        <f>SUM(S41:S42)/16</f>
        <v>1</v>
      </c>
      <c r="T43" s="89">
        <f>SUM(T41:T42)/16</f>
        <v>0</v>
      </c>
      <c r="U43" s="89">
        <f>SUM(U41:U42)/16</f>
        <v>0</v>
      </c>
      <c r="V43" s="89">
        <f>SUM(V41:V42)/15</f>
        <v>0</v>
      </c>
      <c r="W43" s="155"/>
    </row>
    <row r="44" spans="1:23" s="12" customFormat="1" ht="12.75" x14ac:dyDescent="0.2">
      <c r="A44" s="27" t="s">
        <v>66</v>
      </c>
      <c r="B44" s="27" t="s">
        <v>69</v>
      </c>
      <c r="C44" s="60"/>
      <c r="D44" s="24"/>
      <c r="E44" s="24"/>
      <c r="F44" s="24"/>
      <c r="G44" s="24"/>
      <c r="H44" s="24"/>
      <c r="I44" s="169">
        <f>SUM(I45,I51)</f>
        <v>3344</v>
      </c>
      <c r="J44" s="169">
        <f>SUM(J45,J51)</f>
        <v>1083</v>
      </c>
      <c r="K44" s="169">
        <f>SUM(K45,K51)</f>
        <v>2261</v>
      </c>
      <c r="L44" s="169">
        <f>SUM(L45,L51)</f>
        <v>723</v>
      </c>
      <c r="M44" s="169">
        <f>SUM(M45,M51)</f>
        <v>1260</v>
      </c>
      <c r="N44" s="171">
        <f>SUM(N45:N51)</f>
        <v>278</v>
      </c>
      <c r="O44" s="109"/>
      <c r="P44" s="26"/>
      <c r="Q44" s="104"/>
      <c r="R44" s="26"/>
      <c r="S44" s="104"/>
      <c r="T44" s="26"/>
      <c r="U44" s="104"/>
      <c r="V44" s="26"/>
      <c r="W44" s="155"/>
    </row>
    <row r="45" spans="1:23" s="12" customFormat="1" ht="30" customHeight="1" x14ac:dyDescent="0.2">
      <c r="A45" s="27" t="s">
        <v>137</v>
      </c>
      <c r="B45" s="28" t="s">
        <v>70</v>
      </c>
      <c r="C45" s="29"/>
      <c r="D45" s="24"/>
      <c r="E45" s="24"/>
      <c r="F45" s="24"/>
      <c r="G45" s="24"/>
      <c r="H45" s="24"/>
      <c r="I45" s="175">
        <f>I46+I47+I48+I49</f>
        <v>454</v>
      </c>
      <c r="J45" s="175">
        <f>J46+J47+J48+J49</f>
        <v>140</v>
      </c>
      <c r="K45" s="175">
        <f>K46+K47+K48+K49</f>
        <v>314</v>
      </c>
      <c r="L45" s="176">
        <v>314</v>
      </c>
      <c r="M45" s="176">
        <v>0</v>
      </c>
      <c r="N45" s="176">
        <v>0</v>
      </c>
      <c r="O45" s="109"/>
      <c r="P45" s="26"/>
      <c r="Q45" s="104"/>
      <c r="R45" s="26"/>
      <c r="S45" s="104"/>
      <c r="T45" s="26"/>
      <c r="U45" s="104"/>
      <c r="V45" s="26"/>
      <c r="W45" s="155">
        <v>272</v>
      </c>
    </row>
    <row r="46" spans="1:23" s="8" customFormat="1" ht="15" customHeight="1" x14ac:dyDescent="0.2">
      <c r="A46" s="32" t="s">
        <v>68</v>
      </c>
      <c r="B46" s="33" t="s">
        <v>71</v>
      </c>
      <c r="C46" s="36" t="s">
        <v>146</v>
      </c>
      <c r="D46" s="34">
        <v>8</v>
      </c>
      <c r="E46" s="34"/>
      <c r="F46" s="34"/>
      <c r="G46" s="34"/>
      <c r="H46" s="34">
        <v>7</v>
      </c>
      <c r="I46" s="21">
        <f>J46+K46</f>
        <v>132</v>
      </c>
      <c r="J46" s="21">
        <v>40</v>
      </c>
      <c r="K46" s="21">
        <f>SUM(P46:V46)</f>
        <v>92</v>
      </c>
      <c r="L46" s="23">
        <v>92</v>
      </c>
      <c r="M46" s="23"/>
      <c r="N46" s="23"/>
      <c r="O46" s="109"/>
      <c r="P46" s="23"/>
      <c r="Q46" s="105"/>
      <c r="R46" s="23"/>
      <c r="S46" s="105"/>
      <c r="T46" s="23"/>
      <c r="U46" s="105">
        <v>32</v>
      </c>
      <c r="V46" s="23">
        <v>60</v>
      </c>
      <c r="W46" s="153">
        <v>79</v>
      </c>
    </row>
    <row r="47" spans="1:23" s="8" customFormat="1" ht="12.75" x14ac:dyDescent="0.2">
      <c r="A47" s="32" t="s">
        <v>67</v>
      </c>
      <c r="B47" s="32" t="s">
        <v>73</v>
      </c>
      <c r="C47" s="36" t="s">
        <v>146</v>
      </c>
      <c r="D47" s="34">
        <v>4</v>
      </c>
      <c r="E47" s="34"/>
      <c r="F47" s="34"/>
      <c r="G47" s="34"/>
      <c r="H47" s="34">
        <v>3</v>
      </c>
      <c r="I47" s="21">
        <f>J47+K47</f>
        <v>122</v>
      </c>
      <c r="J47" s="21">
        <v>40</v>
      </c>
      <c r="K47" s="21">
        <f>SUM(P47:V47)</f>
        <v>82</v>
      </c>
      <c r="L47" s="23">
        <v>82</v>
      </c>
      <c r="M47" s="23"/>
      <c r="N47" s="23"/>
      <c r="O47" s="109"/>
      <c r="P47" s="23"/>
      <c r="Q47" s="105">
        <v>16</v>
      </c>
      <c r="R47" s="23">
        <v>66</v>
      </c>
      <c r="S47" s="105"/>
      <c r="T47" s="23"/>
      <c r="U47" s="105"/>
      <c r="V47" s="23"/>
      <c r="W47" s="153">
        <v>73</v>
      </c>
    </row>
    <row r="48" spans="1:23" s="8" customFormat="1" ht="25.5" x14ac:dyDescent="0.2">
      <c r="A48" s="32" t="s">
        <v>72</v>
      </c>
      <c r="B48" s="33" t="s">
        <v>92</v>
      </c>
      <c r="C48" s="36" t="s">
        <v>145</v>
      </c>
      <c r="D48" s="34"/>
      <c r="E48" s="34"/>
      <c r="F48" s="34"/>
      <c r="G48" s="34">
        <v>7.8</v>
      </c>
      <c r="H48" s="34"/>
      <c r="I48" s="21">
        <f>J48+K48</f>
        <v>92</v>
      </c>
      <c r="J48" s="21">
        <v>30</v>
      </c>
      <c r="K48" s="21">
        <f>SUM(P48:V48)</f>
        <v>62</v>
      </c>
      <c r="L48" s="23">
        <v>62</v>
      </c>
      <c r="M48" s="23"/>
      <c r="N48" s="23"/>
      <c r="O48" s="109"/>
      <c r="P48" s="23"/>
      <c r="Q48" s="105"/>
      <c r="R48" s="23"/>
      <c r="S48" s="105"/>
      <c r="T48" s="23"/>
      <c r="U48" s="105">
        <v>32</v>
      </c>
      <c r="V48" s="23">
        <v>30</v>
      </c>
      <c r="W48" s="153">
        <v>55</v>
      </c>
    </row>
    <row r="49" spans="1:23" s="8" customFormat="1" ht="12.75" x14ac:dyDescent="0.2">
      <c r="A49" s="32" t="s">
        <v>74</v>
      </c>
      <c r="B49" s="32" t="s">
        <v>75</v>
      </c>
      <c r="C49" s="36" t="s">
        <v>166</v>
      </c>
      <c r="D49" s="34"/>
      <c r="E49" s="34"/>
      <c r="F49" s="34"/>
      <c r="G49" s="34">
        <v>8</v>
      </c>
      <c r="H49" s="34">
        <v>6.7</v>
      </c>
      <c r="I49" s="21">
        <f>J49+K49</f>
        <v>108</v>
      </c>
      <c r="J49" s="21">
        <v>30</v>
      </c>
      <c r="K49" s="21">
        <f>SUM(P49:V49)</f>
        <v>78</v>
      </c>
      <c r="L49" s="23">
        <v>78</v>
      </c>
      <c r="M49" s="23"/>
      <c r="N49" s="23"/>
      <c r="O49" s="109"/>
      <c r="P49" s="23"/>
      <c r="Q49" s="105"/>
      <c r="R49" s="23"/>
      <c r="S49" s="105"/>
      <c r="T49" s="23">
        <v>32</v>
      </c>
      <c r="U49" s="105">
        <v>16</v>
      </c>
      <c r="V49" s="23">
        <v>30</v>
      </c>
      <c r="W49" s="153">
        <v>65</v>
      </c>
    </row>
    <row r="50" spans="1:23" s="12" customFormat="1" ht="12.75" x14ac:dyDescent="0.2">
      <c r="A50" s="97"/>
      <c r="B50" s="84" t="s">
        <v>136</v>
      </c>
      <c r="C50" s="94"/>
      <c r="D50" s="95"/>
      <c r="E50" s="95"/>
      <c r="F50" s="95"/>
      <c r="G50" s="95"/>
      <c r="H50" s="95"/>
      <c r="I50" s="96"/>
      <c r="J50" s="96"/>
      <c r="K50" s="96"/>
      <c r="L50" s="89"/>
      <c r="M50" s="89"/>
      <c r="N50" s="89"/>
      <c r="O50" s="117">
        <v>0</v>
      </c>
      <c r="P50" s="96">
        <f>SUM(P46:P49)/22</f>
        <v>0</v>
      </c>
      <c r="Q50" s="89">
        <f>SUM(Q46:Q49)/16</f>
        <v>1</v>
      </c>
      <c r="R50" s="89">
        <f>SUM(R46:R49)/22</f>
        <v>3</v>
      </c>
      <c r="S50" s="89">
        <f>SUM(S46:S49)/16</f>
        <v>0</v>
      </c>
      <c r="T50" s="89">
        <f>SUM(T46:T49)/16</f>
        <v>2</v>
      </c>
      <c r="U50" s="89">
        <f>SUM(U46:U49)/16</f>
        <v>5</v>
      </c>
      <c r="V50" s="89">
        <f>SUM(V46:V49)/15</f>
        <v>8</v>
      </c>
      <c r="W50" s="155"/>
    </row>
    <row r="51" spans="1:23" s="122" customFormat="1" ht="14.25" customHeight="1" x14ac:dyDescent="0.2">
      <c r="A51" s="119" t="s">
        <v>138</v>
      </c>
      <c r="B51" s="119" t="s">
        <v>76</v>
      </c>
      <c r="C51" s="120"/>
      <c r="D51" s="121"/>
      <c r="E51" s="121"/>
      <c r="F51" s="121"/>
      <c r="G51" s="121"/>
      <c r="H51" s="121"/>
      <c r="I51" s="175">
        <f>SUM(I52,I65,I76)</f>
        <v>2890</v>
      </c>
      <c r="J51" s="175">
        <f>SUM(J52,J65,J76)</f>
        <v>943</v>
      </c>
      <c r="K51" s="175">
        <f>SUM(K52,K65,K76)</f>
        <v>1947</v>
      </c>
      <c r="L51" s="175">
        <f>SUM(L65,L76,L52)</f>
        <v>409</v>
      </c>
      <c r="M51" s="175">
        <f>SUM(M52,M65,M76)</f>
        <v>1260</v>
      </c>
      <c r="N51" s="176">
        <f>SUM(N52,N65,N76)</f>
        <v>278</v>
      </c>
      <c r="O51" s="109"/>
      <c r="P51" s="100"/>
      <c r="Q51" s="109"/>
      <c r="R51" s="100"/>
      <c r="S51" s="109"/>
      <c r="T51" s="100"/>
      <c r="U51" s="109"/>
      <c r="V51" s="100"/>
      <c r="W51" s="155">
        <v>2312</v>
      </c>
    </row>
    <row r="52" spans="1:23" s="12" customFormat="1" ht="25.5" x14ac:dyDescent="0.2">
      <c r="A52" s="27" t="s">
        <v>78</v>
      </c>
      <c r="B52" s="28" t="s">
        <v>77</v>
      </c>
      <c r="C52" s="62" t="s">
        <v>154</v>
      </c>
      <c r="D52" s="24">
        <v>8</v>
      </c>
      <c r="E52" s="24"/>
      <c r="F52" s="24"/>
      <c r="G52" s="74"/>
      <c r="H52" s="24"/>
      <c r="I52" s="25">
        <f>SUM(I53,I57)</f>
        <v>2096</v>
      </c>
      <c r="J52" s="25">
        <f>SUM(J53,J57)</f>
        <v>684</v>
      </c>
      <c r="K52" s="25">
        <f>SUM(K53,K57)</f>
        <v>1412</v>
      </c>
      <c r="L52" s="26"/>
      <c r="M52" s="25">
        <f>SUM(M53,M57)</f>
        <v>1134</v>
      </c>
      <c r="N52" s="26">
        <f>SUM(N53,N57)</f>
        <v>278</v>
      </c>
      <c r="O52" s="109"/>
      <c r="P52" s="26"/>
      <c r="Q52" s="109"/>
      <c r="R52" s="26"/>
      <c r="S52" s="109"/>
      <c r="T52" s="26"/>
      <c r="U52" s="109"/>
      <c r="V52" s="26"/>
      <c r="W52" s="155">
        <v>1677</v>
      </c>
    </row>
    <row r="53" spans="1:23" s="9" customFormat="1" ht="12.75" customHeight="1" x14ac:dyDescent="0.2">
      <c r="A53" s="27" t="s">
        <v>79</v>
      </c>
      <c r="B53" s="28" t="s">
        <v>120</v>
      </c>
      <c r="C53" s="62" t="s">
        <v>174</v>
      </c>
      <c r="D53" s="24"/>
      <c r="E53" s="24"/>
      <c r="F53" s="24"/>
      <c r="G53" s="24">
        <v>8</v>
      </c>
      <c r="H53" s="24" t="s">
        <v>176</v>
      </c>
      <c r="I53" s="25">
        <f>SUM(I54:I55)</f>
        <v>880</v>
      </c>
      <c r="J53" s="25">
        <v>288</v>
      </c>
      <c r="K53" s="25">
        <f>SUM(K54:K55)</f>
        <v>592</v>
      </c>
      <c r="L53" s="26"/>
      <c r="M53" s="25">
        <v>494</v>
      </c>
      <c r="N53" s="26">
        <v>98</v>
      </c>
      <c r="O53" s="124">
        <v>34</v>
      </c>
      <c r="P53" s="26">
        <v>44</v>
      </c>
      <c r="Q53" s="104">
        <v>80</v>
      </c>
      <c r="R53" s="26">
        <v>88</v>
      </c>
      <c r="S53" s="104">
        <v>96</v>
      </c>
      <c r="T53" s="26">
        <v>80</v>
      </c>
      <c r="U53" s="104">
        <v>80</v>
      </c>
      <c r="V53" s="26">
        <v>90</v>
      </c>
      <c r="W53" s="155">
        <v>704</v>
      </c>
    </row>
    <row r="54" spans="1:23" s="65" customFormat="1" ht="25.5" x14ac:dyDescent="0.2">
      <c r="A54" s="131" t="s">
        <v>192</v>
      </c>
      <c r="B54" s="132" t="s">
        <v>193</v>
      </c>
      <c r="C54" s="144" t="s">
        <v>274</v>
      </c>
      <c r="D54" s="130" t="s">
        <v>194</v>
      </c>
      <c r="E54" s="130">
        <v>6</v>
      </c>
      <c r="F54" s="130"/>
      <c r="G54" s="145"/>
      <c r="H54" s="130" t="s">
        <v>195</v>
      </c>
      <c r="I54" s="21">
        <f>SUM(J54:K54)</f>
        <v>646</v>
      </c>
      <c r="J54" s="21">
        <v>210</v>
      </c>
      <c r="K54" s="21">
        <f>SUM(O54:V54)</f>
        <v>436</v>
      </c>
      <c r="L54" s="130"/>
      <c r="M54" s="21">
        <v>380</v>
      </c>
      <c r="N54" s="130">
        <v>56</v>
      </c>
      <c r="O54" s="109">
        <v>34</v>
      </c>
      <c r="P54" s="130">
        <v>44</v>
      </c>
      <c r="Q54" s="105">
        <v>48</v>
      </c>
      <c r="R54" s="130">
        <v>44</v>
      </c>
      <c r="S54" s="105">
        <v>64</v>
      </c>
      <c r="T54" s="130">
        <v>48</v>
      </c>
      <c r="U54" s="105">
        <v>64</v>
      </c>
      <c r="V54" s="130">
        <v>90</v>
      </c>
      <c r="W54" s="153">
        <v>517</v>
      </c>
    </row>
    <row r="55" spans="1:23" s="3" customFormat="1" ht="12.75" x14ac:dyDescent="0.2">
      <c r="A55" s="131" t="s">
        <v>196</v>
      </c>
      <c r="B55" s="134" t="s">
        <v>197</v>
      </c>
      <c r="C55" s="135" t="s">
        <v>198</v>
      </c>
      <c r="D55" s="130"/>
      <c r="E55" s="130"/>
      <c r="F55" s="130"/>
      <c r="G55" s="130">
        <v>7</v>
      </c>
      <c r="H55" s="34" t="s">
        <v>199</v>
      </c>
      <c r="I55" s="21">
        <f>SUM(J55+K55)</f>
        <v>234</v>
      </c>
      <c r="J55" s="21">
        <f>K55/2</f>
        <v>78</v>
      </c>
      <c r="K55" s="21">
        <f>SUM(P55:V55)</f>
        <v>156</v>
      </c>
      <c r="L55" s="130"/>
      <c r="M55" s="21">
        <v>114</v>
      </c>
      <c r="N55" s="130">
        <v>42</v>
      </c>
      <c r="O55" s="109"/>
      <c r="P55" s="130"/>
      <c r="Q55" s="105">
        <v>32</v>
      </c>
      <c r="R55" s="130">
        <v>44</v>
      </c>
      <c r="S55" s="105">
        <v>32</v>
      </c>
      <c r="T55" s="130">
        <v>32</v>
      </c>
      <c r="U55" s="105">
        <v>16</v>
      </c>
      <c r="V55" s="130"/>
      <c r="W55" s="153">
        <v>187</v>
      </c>
    </row>
    <row r="56" spans="1:23" s="12" customFormat="1" ht="12.75" x14ac:dyDescent="0.2">
      <c r="A56" s="33" t="s">
        <v>168</v>
      </c>
      <c r="B56" s="40" t="s">
        <v>93</v>
      </c>
      <c r="C56" s="58" t="s">
        <v>147</v>
      </c>
      <c r="D56" s="34"/>
      <c r="E56" s="34"/>
      <c r="F56" s="34"/>
      <c r="G56" s="34" t="s">
        <v>175</v>
      </c>
      <c r="H56" s="34"/>
      <c r="I56" s="21">
        <v>36</v>
      </c>
      <c r="J56" s="21"/>
      <c r="K56" s="21"/>
      <c r="L56" s="168"/>
      <c r="M56" s="21"/>
      <c r="N56" s="168"/>
      <c r="O56" s="109"/>
      <c r="P56" s="168">
        <v>36</v>
      </c>
      <c r="Q56" s="105"/>
      <c r="R56" s="130"/>
      <c r="S56" s="105"/>
      <c r="T56" s="130"/>
      <c r="U56" s="105"/>
      <c r="V56" s="130"/>
      <c r="W56" s="153"/>
    </row>
    <row r="57" spans="1:23" s="9" customFormat="1" ht="12.75" x14ac:dyDescent="0.2">
      <c r="A57" s="27" t="s">
        <v>171</v>
      </c>
      <c r="B57" s="75" t="s">
        <v>121</v>
      </c>
      <c r="C57" s="62" t="s">
        <v>147</v>
      </c>
      <c r="D57" s="24"/>
      <c r="E57" s="24"/>
      <c r="F57" s="24"/>
      <c r="G57" s="24" t="s">
        <v>177</v>
      </c>
      <c r="H57" s="24" t="s">
        <v>176</v>
      </c>
      <c r="I57" s="25">
        <f>SUM(I58:I61)</f>
        <v>1216</v>
      </c>
      <c r="J57" s="25">
        <f>SUM(J58:J61)</f>
        <v>396</v>
      </c>
      <c r="K57" s="25">
        <f>SUM(K58:K61)</f>
        <v>820</v>
      </c>
      <c r="L57" s="26"/>
      <c r="M57" s="25">
        <f>SUM(M58:M60)</f>
        <v>640</v>
      </c>
      <c r="N57" s="26">
        <f>SUM(N59:N61)</f>
        <v>180</v>
      </c>
      <c r="O57" s="124">
        <v>85</v>
      </c>
      <c r="P57" s="26">
        <v>154</v>
      </c>
      <c r="Q57" s="104">
        <v>112</v>
      </c>
      <c r="R57" s="26">
        <v>154</v>
      </c>
      <c r="S57" s="104">
        <v>80</v>
      </c>
      <c r="T57" s="26">
        <v>80</v>
      </c>
      <c r="U57" s="104">
        <v>80</v>
      </c>
      <c r="V57" s="26">
        <v>75</v>
      </c>
      <c r="W57" s="155">
        <v>973</v>
      </c>
    </row>
    <row r="58" spans="1:23" s="7" customFormat="1" ht="12.75" x14ac:dyDescent="0.2">
      <c r="A58" s="131" t="s">
        <v>200</v>
      </c>
      <c r="B58" s="146" t="s">
        <v>201</v>
      </c>
      <c r="C58" s="144" t="s">
        <v>202</v>
      </c>
      <c r="D58" s="130">
        <v>2.6</v>
      </c>
      <c r="E58" s="130"/>
      <c r="F58" s="130"/>
      <c r="G58" s="130"/>
      <c r="H58" s="130" t="s">
        <v>203</v>
      </c>
      <c r="I58" s="21">
        <f>J58+K58</f>
        <v>222</v>
      </c>
      <c r="J58" s="21">
        <f>K58/2</f>
        <v>74</v>
      </c>
      <c r="K58" s="21">
        <f>SUM(O58:T58)</f>
        <v>148</v>
      </c>
      <c r="L58" s="130"/>
      <c r="M58" s="21">
        <v>148</v>
      </c>
      <c r="N58" s="26"/>
      <c r="O58" s="105">
        <v>34</v>
      </c>
      <c r="P58" s="130">
        <v>44</v>
      </c>
      <c r="Q58" s="105">
        <v>16</v>
      </c>
      <c r="R58" s="130">
        <v>22</v>
      </c>
      <c r="S58" s="105">
        <v>16</v>
      </c>
      <c r="T58" s="130">
        <v>16</v>
      </c>
      <c r="U58" s="105"/>
      <c r="V58" s="130"/>
      <c r="W58" s="153">
        <v>178</v>
      </c>
    </row>
    <row r="59" spans="1:23" ht="12.75" x14ac:dyDescent="0.2">
      <c r="A59" s="131" t="s">
        <v>204</v>
      </c>
      <c r="B59" s="134" t="s">
        <v>205</v>
      </c>
      <c r="C59" s="135" t="s">
        <v>206</v>
      </c>
      <c r="D59" s="130">
        <v>4</v>
      </c>
      <c r="E59" s="130"/>
      <c r="F59" s="130"/>
      <c r="G59" s="130"/>
      <c r="H59" s="130" t="s">
        <v>207</v>
      </c>
      <c r="I59" s="21">
        <f>J59+K59</f>
        <v>226</v>
      </c>
      <c r="J59" s="21">
        <v>72</v>
      </c>
      <c r="K59" s="21">
        <f>SUM(O59:V59)</f>
        <v>154</v>
      </c>
      <c r="L59" s="130"/>
      <c r="M59" s="21">
        <v>114</v>
      </c>
      <c r="N59" s="130">
        <v>40</v>
      </c>
      <c r="O59" s="105">
        <v>34</v>
      </c>
      <c r="P59" s="130">
        <v>44</v>
      </c>
      <c r="Q59" s="105">
        <v>32</v>
      </c>
      <c r="R59" s="130">
        <v>44</v>
      </c>
      <c r="S59" s="105"/>
      <c r="T59" s="130"/>
      <c r="U59" s="105"/>
      <c r="V59" s="130"/>
      <c r="W59" s="153">
        <v>181</v>
      </c>
    </row>
    <row r="60" spans="1:23" s="7" customFormat="1" ht="12.75" x14ac:dyDescent="0.2">
      <c r="A60" s="131" t="s">
        <v>208</v>
      </c>
      <c r="B60" s="132" t="s">
        <v>209</v>
      </c>
      <c r="C60" s="133" t="s">
        <v>210</v>
      </c>
      <c r="D60" s="130">
        <v>4.5999999999999996</v>
      </c>
      <c r="E60" s="130"/>
      <c r="F60" s="130"/>
      <c r="G60" s="130">
        <v>2</v>
      </c>
      <c r="H60" s="147" t="s">
        <v>211</v>
      </c>
      <c r="I60" s="21">
        <f>J60+K60</f>
        <v>558</v>
      </c>
      <c r="J60" s="21">
        <v>180</v>
      </c>
      <c r="K60" s="21">
        <f>SUM(P60:V60)</f>
        <v>378</v>
      </c>
      <c r="L60" s="130"/>
      <c r="M60" s="21">
        <v>378</v>
      </c>
      <c r="N60" s="130"/>
      <c r="O60" s="109"/>
      <c r="P60" s="130">
        <v>44</v>
      </c>
      <c r="Q60" s="105">
        <v>48</v>
      </c>
      <c r="R60" s="130">
        <v>66</v>
      </c>
      <c r="S60" s="105">
        <v>48</v>
      </c>
      <c r="T60" s="130">
        <v>48</v>
      </c>
      <c r="U60" s="105">
        <v>64</v>
      </c>
      <c r="V60" s="130">
        <v>60</v>
      </c>
      <c r="W60" s="153">
        <v>446</v>
      </c>
    </row>
    <row r="61" spans="1:23" s="3" customFormat="1" ht="12.75" x14ac:dyDescent="0.2">
      <c r="A61" s="131" t="s">
        <v>212</v>
      </c>
      <c r="B61" s="134" t="s">
        <v>213</v>
      </c>
      <c r="C61" s="148" t="s">
        <v>214</v>
      </c>
      <c r="D61" s="130"/>
      <c r="E61" s="130"/>
      <c r="F61" s="130"/>
      <c r="G61" s="130">
        <v>8</v>
      </c>
      <c r="H61" s="34" t="s">
        <v>176</v>
      </c>
      <c r="I61" s="21">
        <f>J61+K61</f>
        <v>210</v>
      </c>
      <c r="J61" s="21">
        <f>K61/2</f>
        <v>70</v>
      </c>
      <c r="K61" s="21">
        <f>SUM(O61:V61)</f>
        <v>140</v>
      </c>
      <c r="L61" s="130"/>
      <c r="M61" s="149"/>
      <c r="N61" s="130">
        <v>140</v>
      </c>
      <c r="O61" s="109">
        <v>17</v>
      </c>
      <c r="P61" s="130">
        <v>22</v>
      </c>
      <c r="Q61" s="105">
        <v>16</v>
      </c>
      <c r="R61" s="130">
        <v>22</v>
      </c>
      <c r="S61" s="105">
        <v>16</v>
      </c>
      <c r="T61" s="130">
        <v>16</v>
      </c>
      <c r="U61" s="105">
        <v>16</v>
      </c>
      <c r="V61" s="130">
        <v>15</v>
      </c>
      <c r="W61" s="153">
        <v>168</v>
      </c>
    </row>
    <row r="62" spans="1:23" s="12" customFormat="1" ht="12.75" x14ac:dyDescent="0.2">
      <c r="A62" s="93"/>
      <c r="B62" s="84" t="s">
        <v>136</v>
      </c>
      <c r="C62" s="94"/>
      <c r="D62" s="95"/>
      <c r="E62" s="95"/>
      <c r="F62" s="95"/>
      <c r="G62" s="95"/>
      <c r="H62" s="95"/>
      <c r="I62" s="96"/>
      <c r="J62" s="96"/>
      <c r="K62" s="96"/>
      <c r="L62" s="89"/>
      <c r="M62" s="26"/>
      <c r="N62" s="89"/>
      <c r="O62" s="117">
        <f>(O53+O57)/17</f>
        <v>7</v>
      </c>
      <c r="P62" s="89">
        <f>(P53+P57)/22</f>
        <v>9</v>
      </c>
      <c r="Q62" s="89">
        <f>(Q53+Q57)/16</f>
        <v>12</v>
      </c>
      <c r="R62" s="89">
        <f>(R53+R57)/22</f>
        <v>11</v>
      </c>
      <c r="S62" s="89">
        <f>(S53+S57)/16</f>
        <v>11</v>
      </c>
      <c r="T62" s="89">
        <f>(T53+T57)/16</f>
        <v>10</v>
      </c>
      <c r="U62" s="89">
        <f>(U53+U57)/16</f>
        <v>10</v>
      </c>
      <c r="V62" s="89">
        <f>(V53+V57)/15</f>
        <v>11</v>
      </c>
      <c r="W62" s="155"/>
    </row>
    <row r="63" spans="1:23" s="10" customFormat="1" ht="12.75" x14ac:dyDescent="0.2">
      <c r="A63" s="33" t="s">
        <v>169</v>
      </c>
      <c r="B63" s="40" t="s">
        <v>93</v>
      </c>
      <c r="C63" s="58" t="s">
        <v>147</v>
      </c>
      <c r="D63" s="34"/>
      <c r="E63" s="34"/>
      <c r="F63" s="34" t="s">
        <v>184</v>
      </c>
      <c r="G63" s="34"/>
      <c r="H63" s="34"/>
      <c r="I63" s="21">
        <v>36</v>
      </c>
      <c r="J63" s="21"/>
      <c r="K63" s="21"/>
      <c r="L63" s="130"/>
      <c r="M63" s="149"/>
      <c r="N63" s="130"/>
      <c r="O63" s="105"/>
      <c r="P63" s="130"/>
      <c r="Q63" s="105"/>
      <c r="R63" s="130">
        <v>36</v>
      </c>
      <c r="S63" s="105"/>
      <c r="T63" s="130"/>
      <c r="U63" s="105"/>
      <c r="V63" s="130"/>
      <c r="W63" s="153"/>
    </row>
    <row r="64" spans="1:23" s="13" customFormat="1" ht="26.25" customHeight="1" x14ac:dyDescent="0.2">
      <c r="A64" s="33" t="s">
        <v>140</v>
      </c>
      <c r="B64" s="40" t="s">
        <v>151</v>
      </c>
      <c r="C64" s="58" t="s">
        <v>145</v>
      </c>
      <c r="D64" s="34"/>
      <c r="E64" s="34"/>
      <c r="F64" s="34"/>
      <c r="G64" s="34">
        <v>6.8</v>
      </c>
      <c r="H64" s="34"/>
      <c r="I64" s="21">
        <v>108</v>
      </c>
      <c r="J64" s="21"/>
      <c r="K64" s="21"/>
      <c r="L64" s="130"/>
      <c r="M64" s="149"/>
      <c r="N64" s="130"/>
      <c r="O64" s="105"/>
      <c r="P64" s="130"/>
      <c r="Q64" s="105"/>
      <c r="R64" s="130"/>
      <c r="S64" s="105"/>
      <c r="T64" s="130">
        <v>72</v>
      </c>
      <c r="U64" s="105"/>
      <c r="V64" s="130">
        <v>36</v>
      </c>
      <c r="W64" s="153"/>
    </row>
    <row r="65" spans="1:23" s="82" customFormat="1" ht="17.25" customHeight="1" x14ac:dyDescent="0.2">
      <c r="A65" s="79" t="s">
        <v>81</v>
      </c>
      <c r="B65" s="80" t="s">
        <v>80</v>
      </c>
      <c r="C65" s="81" t="s">
        <v>154</v>
      </c>
      <c r="D65" s="24">
        <v>8</v>
      </c>
      <c r="E65" s="24"/>
      <c r="F65" s="24"/>
      <c r="G65" s="24"/>
      <c r="H65" s="24"/>
      <c r="I65" s="25">
        <f>SUM(I66,I71)</f>
        <v>505</v>
      </c>
      <c r="J65" s="25">
        <f>SUM(J66,J71)</f>
        <v>164</v>
      </c>
      <c r="K65" s="25">
        <f>SUM(K66,K71)</f>
        <v>341</v>
      </c>
      <c r="L65" s="25">
        <f>SUM(L66,L71)</f>
        <v>215</v>
      </c>
      <c r="M65" s="26">
        <f>SUM(M66,M71)</f>
        <v>126</v>
      </c>
      <c r="N65" s="26"/>
      <c r="O65" s="105"/>
      <c r="P65" s="26"/>
      <c r="Q65" s="104"/>
      <c r="R65" s="26"/>
      <c r="S65" s="104"/>
      <c r="T65" s="26"/>
      <c r="U65" s="104"/>
      <c r="V65" s="26"/>
      <c r="W65" s="155">
        <v>404</v>
      </c>
    </row>
    <row r="66" spans="1:23" s="12" customFormat="1" ht="27" customHeight="1" x14ac:dyDescent="0.2">
      <c r="A66" s="27" t="s">
        <v>82</v>
      </c>
      <c r="B66" s="129" t="s">
        <v>83</v>
      </c>
      <c r="C66" s="62" t="s">
        <v>154</v>
      </c>
      <c r="D66" s="24"/>
      <c r="E66" s="24"/>
      <c r="F66" s="24"/>
      <c r="G66" s="164">
        <v>7</v>
      </c>
      <c r="H66" s="24" t="s">
        <v>131</v>
      </c>
      <c r="I66" s="25">
        <f>SUM(I67:I70)</f>
        <v>220</v>
      </c>
      <c r="J66" s="25">
        <f>SUM(J67:J70)</f>
        <v>69</v>
      </c>
      <c r="K66" s="25">
        <f>SUM(K67:K70)</f>
        <v>151</v>
      </c>
      <c r="L66" s="25">
        <f>SUM(L67:L70)</f>
        <v>151</v>
      </c>
      <c r="M66" s="26"/>
      <c r="N66" s="26"/>
      <c r="O66" s="105"/>
      <c r="P66" s="26"/>
      <c r="Q66" s="104"/>
      <c r="R66" s="26">
        <v>44</v>
      </c>
      <c r="S66" s="104">
        <v>16</v>
      </c>
      <c r="T66" s="26">
        <v>16</v>
      </c>
      <c r="U66" s="104">
        <v>64</v>
      </c>
      <c r="V66" s="26">
        <v>45</v>
      </c>
      <c r="W66" s="155">
        <v>176</v>
      </c>
    </row>
    <row r="67" spans="1:23" s="10" customFormat="1" ht="12.75" x14ac:dyDescent="0.2">
      <c r="A67" s="131" t="s">
        <v>215</v>
      </c>
      <c r="B67" s="136" t="s">
        <v>216</v>
      </c>
      <c r="C67" s="62" t="s">
        <v>154</v>
      </c>
      <c r="D67" s="137">
        <v>4</v>
      </c>
      <c r="E67" s="137"/>
      <c r="F67" s="137"/>
      <c r="G67" s="137"/>
      <c r="H67" s="137"/>
      <c r="I67" s="21">
        <f>J67+K67</f>
        <v>64</v>
      </c>
      <c r="J67" s="21">
        <v>20</v>
      </c>
      <c r="K67" s="21">
        <f>SUM(P67:V67)</f>
        <v>44</v>
      </c>
      <c r="L67" s="21">
        <v>44</v>
      </c>
      <c r="M67" s="137"/>
      <c r="N67" s="137"/>
      <c r="O67" s="105"/>
      <c r="P67" s="137"/>
      <c r="Q67" s="138"/>
      <c r="R67" s="137">
        <v>44</v>
      </c>
      <c r="S67" s="138"/>
      <c r="T67" s="137"/>
      <c r="U67" s="138"/>
      <c r="V67" s="137"/>
      <c r="W67" s="156">
        <v>52</v>
      </c>
    </row>
    <row r="68" spans="1:23" s="76" customFormat="1" ht="13.5" x14ac:dyDescent="0.25">
      <c r="A68" s="131" t="s">
        <v>217</v>
      </c>
      <c r="B68" s="139" t="s">
        <v>218</v>
      </c>
      <c r="C68" s="135" t="s">
        <v>219</v>
      </c>
      <c r="D68" s="137"/>
      <c r="E68" s="137"/>
      <c r="F68" s="137"/>
      <c r="G68" s="137"/>
      <c r="H68" s="137"/>
      <c r="I68" s="21">
        <f>J68+K68</f>
        <v>48</v>
      </c>
      <c r="J68" s="21">
        <f>K68/2</f>
        <v>16</v>
      </c>
      <c r="K68" s="21">
        <f>SUM(P68:V68)</f>
        <v>32</v>
      </c>
      <c r="L68" s="21">
        <v>32</v>
      </c>
      <c r="M68" s="137"/>
      <c r="N68" s="137"/>
      <c r="O68" s="105"/>
      <c r="P68" s="137"/>
      <c r="Q68" s="138"/>
      <c r="R68" s="137"/>
      <c r="S68" s="138"/>
      <c r="T68" s="137"/>
      <c r="U68" s="138">
        <v>32</v>
      </c>
      <c r="V68" s="140"/>
      <c r="W68" s="157">
        <v>38</v>
      </c>
    </row>
    <row r="69" spans="1:23" s="127" customFormat="1" ht="12.75" x14ac:dyDescent="0.2">
      <c r="A69" s="131" t="s">
        <v>220</v>
      </c>
      <c r="B69" s="141" t="s">
        <v>221</v>
      </c>
      <c r="C69" s="133" t="s">
        <v>222</v>
      </c>
      <c r="D69" s="142"/>
      <c r="E69" s="142"/>
      <c r="F69" s="142"/>
      <c r="G69" s="142"/>
      <c r="H69" s="142">
        <v>5.6</v>
      </c>
      <c r="I69" s="125">
        <f>J69+K69</f>
        <v>94</v>
      </c>
      <c r="J69" s="125">
        <v>30</v>
      </c>
      <c r="K69" s="125">
        <f>SUM(P69:V69)</f>
        <v>64</v>
      </c>
      <c r="L69" s="125">
        <v>64</v>
      </c>
      <c r="M69" s="137"/>
      <c r="N69" s="142"/>
      <c r="O69" s="126"/>
      <c r="P69" s="142"/>
      <c r="Q69" s="142"/>
      <c r="R69" s="142"/>
      <c r="S69" s="138">
        <v>16</v>
      </c>
      <c r="T69" s="142">
        <v>16</v>
      </c>
      <c r="U69" s="138">
        <v>32</v>
      </c>
      <c r="V69" s="142"/>
      <c r="W69" s="156">
        <v>75</v>
      </c>
    </row>
    <row r="70" spans="1:23" s="76" customFormat="1" ht="25.5" x14ac:dyDescent="0.2">
      <c r="A70" s="131" t="s">
        <v>223</v>
      </c>
      <c r="B70" s="139" t="s">
        <v>224</v>
      </c>
      <c r="C70" s="135" t="s">
        <v>155</v>
      </c>
      <c r="D70" s="137"/>
      <c r="E70" s="137"/>
      <c r="F70" s="137">
        <v>8</v>
      </c>
      <c r="G70" s="137"/>
      <c r="H70" s="137"/>
      <c r="I70" s="21">
        <v>14</v>
      </c>
      <c r="J70" s="21">
        <v>3</v>
      </c>
      <c r="K70" s="143">
        <v>11</v>
      </c>
      <c r="L70" s="21">
        <v>11</v>
      </c>
      <c r="M70" s="137"/>
      <c r="N70" s="137"/>
      <c r="O70" s="105"/>
      <c r="P70" s="137"/>
      <c r="Q70" s="138"/>
      <c r="R70" s="137"/>
      <c r="S70" s="138"/>
      <c r="T70" s="137"/>
      <c r="U70" s="138"/>
      <c r="V70" s="137">
        <v>11</v>
      </c>
      <c r="W70" s="156">
        <v>11</v>
      </c>
    </row>
    <row r="71" spans="1:23" s="9" customFormat="1" ht="27" customHeight="1" x14ac:dyDescent="0.2">
      <c r="A71" s="27" t="s">
        <v>87</v>
      </c>
      <c r="B71" s="28" t="s">
        <v>84</v>
      </c>
      <c r="C71" s="62" t="s">
        <v>147</v>
      </c>
      <c r="D71" s="24"/>
      <c r="E71" s="24">
        <v>8</v>
      </c>
      <c r="F71" s="24"/>
      <c r="G71" s="24" t="s">
        <v>177</v>
      </c>
      <c r="H71" s="24" t="s">
        <v>179</v>
      </c>
      <c r="I71" s="25">
        <f>I72+I73</f>
        <v>285</v>
      </c>
      <c r="J71" s="25">
        <f>J72+J73</f>
        <v>95</v>
      </c>
      <c r="K71" s="25">
        <f>K72+K73</f>
        <v>190</v>
      </c>
      <c r="L71" s="25">
        <v>64</v>
      </c>
      <c r="M71" s="26">
        <v>126</v>
      </c>
      <c r="N71" s="26"/>
      <c r="O71" s="105"/>
      <c r="P71" s="26"/>
      <c r="Q71" s="104"/>
      <c r="R71" s="26"/>
      <c r="S71" s="104">
        <v>64</v>
      </c>
      <c r="T71" s="26">
        <v>64</v>
      </c>
      <c r="U71" s="104">
        <v>32</v>
      </c>
      <c r="V71" s="26">
        <v>30</v>
      </c>
      <c r="W71" s="155">
        <v>228</v>
      </c>
    </row>
    <row r="72" spans="1:23" ht="25.5" x14ac:dyDescent="0.2">
      <c r="A72" s="131" t="s">
        <v>225</v>
      </c>
      <c r="B72" s="139" t="s">
        <v>226</v>
      </c>
      <c r="C72" s="135" t="s">
        <v>227</v>
      </c>
      <c r="D72" s="130"/>
      <c r="E72" s="130">
        <v>8</v>
      </c>
      <c r="F72" s="130"/>
      <c r="G72" s="130"/>
      <c r="H72" s="130" t="s">
        <v>228</v>
      </c>
      <c r="I72" s="21">
        <f>J72+K72</f>
        <v>189</v>
      </c>
      <c r="J72" s="21">
        <f>K72/2</f>
        <v>63</v>
      </c>
      <c r="K72" s="21">
        <f>SUM(P72:V72)</f>
        <v>126</v>
      </c>
      <c r="L72" s="21"/>
      <c r="M72" s="149">
        <v>126</v>
      </c>
      <c r="N72" s="130"/>
      <c r="O72" s="105"/>
      <c r="P72" s="130"/>
      <c r="Q72" s="105"/>
      <c r="R72" s="130"/>
      <c r="S72" s="138">
        <v>32</v>
      </c>
      <c r="T72" s="130">
        <v>32</v>
      </c>
      <c r="U72" s="105">
        <v>32</v>
      </c>
      <c r="V72" s="130">
        <v>30</v>
      </c>
      <c r="W72" s="153">
        <v>151</v>
      </c>
    </row>
    <row r="73" spans="1:23" ht="25.5" x14ac:dyDescent="0.2">
      <c r="A73" s="131" t="s">
        <v>229</v>
      </c>
      <c r="B73" s="139" t="s">
        <v>230</v>
      </c>
      <c r="C73" s="135" t="s">
        <v>231</v>
      </c>
      <c r="D73" s="130"/>
      <c r="E73" s="130"/>
      <c r="F73" s="130"/>
      <c r="G73" s="130">
        <v>6</v>
      </c>
      <c r="H73" s="130">
        <v>5</v>
      </c>
      <c r="I73" s="21">
        <f>J73+K73</f>
        <v>96</v>
      </c>
      <c r="J73" s="21">
        <f>K73/2</f>
        <v>32</v>
      </c>
      <c r="K73" s="21">
        <f>SUM(P73:V73)</f>
        <v>64</v>
      </c>
      <c r="L73" s="21">
        <v>64</v>
      </c>
      <c r="M73" s="149"/>
      <c r="N73" s="130"/>
      <c r="O73" s="105"/>
      <c r="P73" s="130"/>
      <c r="Q73" s="105"/>
      <c r="R73" s="130"/>
      <c r="S73" s="138">
        <v>32</v>
      </c>
      <c r="T73" s="137">
        <v>32</v>
      </c>
      <c r="U73" s="105"/>
      <c r="V73" s="130"/>
      <c r="W73" s="153">
        <v>77</v>
      </c>
    </row>
    <row r="74" spans="1:23" s="12" customFormat="1" ht="12.75" x14ac:dyDescent="0.2">
      <c r="A74" s="97"/>
      <c r="B74" s="84" t="s">
        <v>136</v>
      </c>
      <c r="C74" s="94"/>
      <c r="D74" s="95"/>
      <c r="E74" s="95"/>
      <c r="F74" s="95"/>
      <c r="G74" s="95"/>
      <c r="H74" s="95"/>
      <c r="I74" s="96"/>
      <c r="J74" s="96"/>
      <c r="K74" s="96"/>
      <c r="L74" s="89"/>
      <c r="M74" s="26"/>
      <c r="N74" s="89"/>
      <c r="O74" s="117">
        <v>0</v>
      </c>
      <c r="P74" s="89">
        <f>(P71+P66)/22</f>
        <v>0</v>
      </c>
      <c r="Q74" s="89">
        <f>(Q71+Q66)/16</f>
        <v>0</v>
      </c>
      <c r="R74" s="89">
        <f>(R71+R66)/22</f>
        <v>2</v>
      </c>
      <c r="S74" s="89">
        <f>(S71+S66)/16</f>
        <v>5</v>
      </c>
      <c r="T74" s="89">
        <f>(T71+T66)/16</f>
        <v>5</v>
      </c>
      <c r="U74" s="89">
        <f>(U71+U66)/16</f>
        <v>6</v>
      </c>
      <c r="V74" s="89">
        <f>(V71+V66)/15</f>
        <v>5</v>
      </c>
      <c r="W74" s="155"/>
    </row>
    <row r="75" spans="1:23" s="11" customFormat="1" ht="24.75" customHeight="1" x14ac:dyDescent="0.2">
      <c r="A75" s="32" t="s">
        <v>141</v>
      </c>
      <c r="B75" s="40" t="s">
        <v>152</v>
      </c>
      <c r="C75" s="58" t="s">
        <v>147</v>
      </c>
      <c r="D75" s="34"/>
      <c r="E75" s="34"/>
      <c r="F75" s="34"/>
      <c r="G75" s="34">
        <v>6</v>
      </c>
      <c r="H75" s="34"/>
      <c r="I75" s="21">
        <v>144</v>
      </c>
      <c r="J75" s="21"/>
      <c r="K75" s="21"/>
      <c r="L75" s="130"/>
      <c r="M75" s="149"/>
      <c r="N75" s="130"/>
      <c r="O75" s="105"/>
      <c r="P75" s="130"/>
      <c r="Q75" s="105"/>
      <c r="R75" s="130"/>
      <c r="S75" s="105"/>
      <c r="T75" s="130">
        <v>144</v>
      </c>
      <c r="U75" s="105"/>
      <c r="V75" s="130"/>
      <c r="W75" s="153"/>
    </row>
    <row r="76" spans="1:23" s="12" customFormat="1" ht="26.25" customHeight="1" x14ac:dyDescent="0.2">
      <c r="A76" s="27" t="s">
        <v>88</v>
      </c>
      <c r="B76" s="28" t="s">
        <v>85</v>
      </c>
      <c r="C76" s="62" t="s">
        <v>167</v>
      </c>
      <c r="D76" s="24">
        <v>7</v>
      </c>
      <c r="E76" s="24"/>
      <c r="F76" s="24"/>
      <c r="G76" s="24"/>
      <c r="H76" s="24"/>
      <c r="I76" s="25">
        <f>SUM(I77)</f>
        <v>289</v>
      </c>
      <c r="J76" s="25">
        <f>SUM(J77)</f>
        <v>95</v>
      </c>
      <c r="K76" s="25">
        <f>SUM(K77)</f>
        <v>194</v>
      </c>
      <c r="L76" s="25">
        <f>SUM(L77)</f>
        <v>194</v>
      </c>
      <c r="M76" s="25">
        <f>SUM(M77)</f>
        <v>0</v>
      </c>
      <c r="N76" s="26"/>
      <c r="O76" s="105"/>
      <c r="P76" s="26"/>
      <c r="Q76" s="104"/>
      <c r="R76" s="26"/>
      <c r="S76" s="104"/>
      <c r="T76" s="26"/>
      <c r="U76" s="104"/>
      <c r="V76" s="26"/>
      <c r="W76" s="155">
        <v>232</v>
      </c>
    </row>
    <row r="77" spans="1:23" s="12" customFormat="1" ht="27" customHeight="1" x14ac:dyDescent="0.2">
      <c r="A77" s="27" t="s">
        <v>89</v>
      </c>
      <c r="B77" s="28" t="s">
        <v>86</v>
      </c>
      <c r="C77" s="62" t="s">
        <v>147</v>
      </c>
      <c r="D77" s="24"/>
      <c r="E77" s="24"/>
      <c r="F77" s="24"/>
      <c r="G77" s="24" t="s">
        <v>178</v>
      </c>
      <c r="H77" s="24" t="s">
        <v>180</v>
      </c>
      <c r="I77" s="25">
        <f>SUM(I78:I82)</f>
        <v>289</v>
      </c>
      <c r="J77" s="25">
        <f>SUM(J78:J82)</f>
        <v>95</v>
      </c>
      <c r="K77" s="25">
        <f>SUM(K78:K82)</f>
        <v>194</v>
      </c>
      <c r="L77" s="25">
        <f>SUM(L78:L82)</f>
        <v>194</v>
      </c>
      <c r="M77" s="26"/>
      <c r="N77" s="26"/>
      <c r="O77" s="105"/>
      <c r="P77" s="26"/>
      <c r="Q77" s="104"/>
      <c r="R77" s="26"/>
      <c r="S77" s="104">
        <v>32</v>
      </c>
      <c r="T77" s="26">
        <v>64</v>
      </c>
      <c r="U77" s="104">
        <v>64</v>
      </c>
      <c r="V77" s="26"/>
      <c r="W77" s="155">
        <v>232</v>
      </c>
    </row>
    <row r="78" spans="1:23" ht="12.75" x14ac:dyDescent="0.2">
      <c r="A78" s="131" t="s">
        <v>232</v>
      </c>
      <c r="B78" s="134" t="s">
        <v>233</v>
      </c>
      <c r="C78" s="135" t="s">
        <v>234</v>
      </c>
      <c r="D78" s="26"/>
      <c r="E78" s="130"/>
      <c r="F78" s="130"/>
      <c r="G78" s="130"/>
      <c r="H78" s="130">
        <v>6</v>
      </c>
      <c r="I78" s="21">
        <f>J78+K78</f>
        <v>94</v>
      </c>
      <c r="J78" s="21">
        <v>30</v>
      </c>
      <c r="K78" s="21">
        <f>SUM(P78:V78)</f>
        <v>64</v>
      </c>
      <c r="L78" s="21">
        <v>64</v>
      </c>
      <c r="M78" s="149">
        <f>SUM(M80)</f>
        <v>0</v>
      </c>
      <c r="N78" s="130"/>
      <c r="O78" s="105"/>
      <c r="P78" s="130"/>
      <c r="Q78" s="105"/>
      <c r="R78" s="130"/>
      <c r="S78" s="105"/>
      <c r="T78" s="130">
        <v>32</v>
      </c>
      <c r="U78" s="105">
        <v>32</v>
      </c>
      <c r="V78" s="130"/>
      <c r="W78" s="153">
        <v>75</v>
      </c>
    </row>
    <row r="79" spans="1:23" s="3" customFormat="1" ht="25.5" x14ac:dyDescent="0.2">
      <c r="A79" s="131" t="s">
        <v>235</v>
      </c>
      <c r="B79" s="134" t="s">
        <v>236</v>
      </c>
      <c r="C79" s="135" t="s">
        <v>222</v>
      </c>
      <c r="D79" s="130"/>
      <c r="E79" s="130"/>
      <c r="F79" s="130">
        <v>7</v>
      </c>
      <c r="G79" s="130"/>
      <c r="H79" s="130"/>
      <c r="I79" s="21">
        <f>J79+K79</f>
        <v>48</v>
      </c>
      <c r="J79" s="21">
        <f>K79/2</f>
        <v>16</v>
      </c>
      <c r="K79" s="21">
        <f>SUM(P79:V79)</f>
        <v>32</v>
      </c>
      <c r="L79" s="21">
        <v>32</v>
      </c>
      <c r="M79" s="149"/>
      <c r="N79" s="130"/>
      <c r="O79" s="105"/>
      <c r="P79" s="130"/>
      <c r="Q79" s="105"/>
      <c r="R79" s="130"/>
      <c r="S79" s="105"/>
      <c r="T79" s="130"/>
      <c r="U79" s="105">
        <v>32</v>
      </c>
      <c r="V79" s="130"/>
      <c r="W79" s="153">
        <v>38</v>
      </c>
    </row>
    <row r="80" spans="1:23" ht="12.75" x14ac:dyDescent="0.2">
      <c r="A80" s="131" t="s">
        <v>237</v>
      </c>
      <c r="B80" s="134" t="s">
        <v>275</v>
      </c>
      <c r="C80" s="135" t="s">
        <v>147</v>
      </c>
      <c r="D80" s="130"/>
      <c r="E80" s="130"/>
      <c r="F80" s="130">
        <v>6</v>
      </c>
      <c r="G80" s="130"/>
      <c r="H80" s="130"/>
      <c r="I80" s="21">
        <f>J80+K80</f>
        <v>48</v>
      </c>
      <c r="J80" s="21">
        <f>K80/2</f>
        <v>16</v>
      </c>
      <c r="K80" s="21">
        <f>SUM(P80:V80)</f>
        <v>32</v>
      </c>
      <c r="L80" s="21">
        <v>32</v>
      </c>
      <c r="M80" s="149"/>
      <c r="N80" s="130"/>
      <c r="O80" s="105"/>
      <c r="P80" s="130"/>
      <c r="Q80" s="105"/>
      <c r="R80" s="130"/>
      <c r="S80" s="105"/>
      <c r="T80" s="130">
        <v>32</v>
      </c>
      <c r="U80" s="105"/>
      <c r="V80" s="130"/>
      <c r="W80" s="153">
        <v>38</v>
      </c>
    </row>
    <row r="81" spans="1:24" ht="25.5" x14ac:dyDescent="0.2">
      <c r="A81" s="131" t="s">
        <v>238</v>
      </c>
      <c r="B81" s="134" t="s">
        <v>239</v>
      </c>
      <c r="C81" s="135" t="s">
        <v>147</v>
      </c>
      <c r="D81" s="130"/>
      <c r="E81" s="130"/>
      <c r="F81" s="130">
        <v>5</v>
      </c>
      <c r="G81" s="130"/>
      <c r="H81" s="130"/>
      <c r="I81" s="21">
        <f>J81+K81</f>
        <v>48</v>
      </c>
      <c r="J81" s="21">
        <f>K81/2</f>
        <v>16</v>
      </c>
      <c r="K81" s="21">
        <f>SUM(P81:V81)</f>
        <v>32</v>
      </c>
      <c r="L81" s="21">
        <v>32</v>
      </c>
      <c r="M81" s="149"/>
      <c r="N81" s="130"/>
      <c r="O81" s="105"/>
      <c r="P81" s="130"/>
      <c r="Q81" s="105"/>
      <c r="R81" s="130"/>
      <c r="S81" s="105">
        <v>32</v>
      </c>
      <c r="T81" s="130"/>
      <c r="U81" s="105"/>
      <c r="V81" s="130"/>
      <c r="W81" s="153">
        <v>38</v>
      </c>
    </row>
    <row r="82" spans="1:24" ht="25.5" x14ac:dyDescent="0.2">
      <c r="A82" s="131" t="s">
        <v>276</v>
      </c>
      <c r="B82" s="134" t="s">
        <v>277</v>
      </c>
      <c r="C82" s="135" t="s">
        <v>155</v>
      </c>
      <c r="D82" s="130"/>
      <c r="E82" s="130"/>
      <c r="F82" s="130">
        <v>8</v>
      </c>
      <c r="G82" s="130"/>
      <c r="H82" s="130"/>
      <c r="I82" s="21">
        <f>SUM(J82:K82)</f>
        <v>51</v>
      </c>
      <c r="J82" s="21">
        <v>17</v>
      </c>
      <c r="K82" s="21">
        <f>SUM(U82:V82)</f>
        <v>34</v>
      </c>
      <c r="L82" s="21">
        <v>34</v>
      </c>
      <c r="M82" s="149"/>
      <c r="N82" s="130"/>
      <c r="O82" s="105"/>
      <c r="P82" s="130"/>
      <c r="Q82" s="105"/>
      <c r="R82" s="130"/>
      <c r="S82" s="105"/>
      <c r="T82" s="130"/>
      <c r="U82" s="105"/>
      <c r="V82" s="130">
        <v>34</v>
      </c>
      <c r="W82" s="153">
        <v>41</v>
      </c>
    </row>
    <row r="83" spans="1:24" s="12" customFormat="1" ht="12.75" x14ac:dyDescent="0.2">
      <c r="A83" s="97"/>
      <c r="B83" s="84" t="s">
        <v>136</v>
      </c>
      <c r="C83" s="94"/>
      <c r="D83" s="95"/>
      <c r="E83" s="95"/>
      <c r="F83" s="95"/>
      <c r="G83" s="95"/>
      <c r="H83" s="95"/>
      <c r="I83" s="96"/>
      <c r="J83" s="96"/>
      <c r="K83" s="96"/>
      <c r="L83" s="89"/>
      <c r="M83" s="26"/>
      <c r="N83" s="89"/>
      <c r="O83" s="117">
        <v>0</v>
      </c>
      <c r="P83" s="89">
        <f>P77/22</f>
        <v>0</v>
      </c>
      <c r="Q83" s="89">
        <f>Q77/16</f>
        <v>0</v>
      </c>
      <c r="R83" s="89">
        <f>R77/22</f>
        <v>0</v>
      </c>
      <c r="S83" s="89">
        <f>S77/16</f>
        <v>2</v>
      </c>
      <c r="T83" s="89">
        <f>T77/16</f>
        <v>4</v>
      </c>
      <c r="U83" s="89">
        <f>U77/16</f>
        <v>4</v>
      </c>
      <c r="V83" s="89">
        <f>V77/15</f>
        <v>0</v>
      </c>
      <c r="W83" s="155"/>
    </row>
    <row r="84" spans="1:24" s="11" customFormat="1" ht="25.5" x14ac:dyDescent="0.2">
      <c r="A84" s="32" t="s">
        <v>170</v>
      </c>
      <c r="B84" s="33" t="s">
        <v>109</v>
      </c>
      <c r="C84" s="37" t="s">
        <v>147</v>
      </c>
      <c r="D84" s="34"/>
      <c r="E84" s="34"/>
      <c r="F84" s="34"/>
      <c r="G84" s="34">
        <v>8</v>
      </c>
      <c r="H84" s="34"/>
      <c r="I84" s="21">
        <v>108</v>
      </c>
      <c r="J84" s="21"/>
      <c r="K84" s="21"/>
      <c r="L84" s="130"/>
      <c r="M84" s="149"/>
      <c r="N84" s="130"/>
      <c r="O84" s="105"/>
      <c r="P84" s="130"/>
      <c r="Q84" s="105"/>
      <c r="R84" s="130"/>
      <c r="S84" s="105"/>
      <c r="T84" s="130"/>
      <c r="U84" s="105"/>
      <c r="V84" s="130">
        <v>108</v>
      </c>
      <c r="W84" s="153"/>
    </row>
    <row r="85" spans="1:24" s="123" customFormat="1" ht="13.5" customHeight="1" x14ac:dyDescent="0.2">
      <c r="A85" s="179" t="s">
        <v>148</v>
      </c>
      <c r="B85" s="180" t="s">
        <v>158</v>
      </c>
      <c r="C85" s="181"/>
      <c r="D85" s="182"/>
      <c r="E85" s="182"/>
      <c r="F85" s="182"/>
      <c r="G85" s="182"/>
      <c r="H85" s="182"/>
      <c r="I85" s="177">
        <f>I86+I93+I96</f>
        <v>1284</v>
      </c>
      <c r="J85" s="177">
        <f>J86+J93+J96</f>
        <v>420</v>
      </c>
      <c r="K85" s="177">
        <f>K86+K93+K96</f>
        <v>864</v>
      </c>
      <c r="L85" s="178">
        <v>118</v>
      </c>
      <c r="M85" s="178">
        <v>568</v>
      </c>
      <c r="N85" s="178">
        <v>178</v>
      </c>
      <c r="O85" s="104"/>
      <c r="P85" s="165"/>
      <c r="Q85" s="165"/>
      <c r="R85" s="165"/>
      <c r="S85" s="165"/>
      <c r="T85" s="165"/>
      <c r="U85" s="165"/>
      <c r="V85" s="165"/>
      <c r="W85" s="166"/>
      <c r="X85" s="167"/>
    </row>
    <row r="86" spans="1:24" s="77" customFormat="1" ht="13.5" customHeight="1" x14ac:dyDescent="0.2">
      <c r="A86" s="27" t="s">
        <v>79</v>
      </c>
      <c r="B86" s="41" t="s">
        <v>156</v>
      </c>
      <c r="C86" s="37"/>
      <c r="D86" s="24"/>
      <c r="E86" s="24"/>
      <c r="F86" s="24"/>
      <c r="G86" s="24"/>
      <c r="H86" s="62" t="s">
        <v>181</v>
      </c>
      <c r="I86" s="25">
        <f>SUM(I87:I92)</f>
        <v>690</v>
      </c>
      <c r="J86" s="25">
        <f>SUM(J87:J92)</f>
        <v>223</v>
      </c>
      <c r="K86" s="25">
        <f>SUM(K87:K92)</f>
        <v>467</v>
      </c>
      <c r="L86" s="26"/>
      <c r="M86" s="25">
        <v>452</v>
      </c>
      <c r="N86" s="26">
        <v>15</v>
      </c>
      <c r="O86" s="118">
        <v>34</v>
      </c>
      <c r="P86" s="26">
        <v>22</v>
      </c>
      <c r="Q86" s="104">
        <v>16</v>
      </c>
      <c r="R86" s="26">
        <v>66</v>
      </c>
      <c r="S86" s="104">
        <v>64</v>
      </c>
      <c r="T86" s="26">
        <v>80</v>
      </c>
      <c r="U86" s="104">
        <v>80</v>
      </c>
      <c r="V86" s="26">
        <v>105</v>
      </c>
      <c r="W86" s="155">
        <v>552</v>
      </c>
    </row>
    <row r="87" spans="1:24" s="123" customFormat="1" ht="25.5" x14ac:dyDescent="0.2">
      <c r="A87" s="131" t="s">
        <v>240</v>
      </c>
      <c r="B87" s="132" t="s">
        <v>241</v>
      </c>
      <c r="C87" s="133" t="s">
        <v>242</v>
      </c>
      <c r="D87" s="126"/>
      <c r="E87" s="126"/>
      <c r="F87" s="126"/>
      <c r="G87" s="126"/>
      <c r="H87" s="126"/>
      <c r="I87" s="125">
        <f t="shared" ref="I87:I92" si="7">J87+K87</f>
        <v>67</v>
      </c>
      <c r="J87" s="125">
        <f>K87/2-0.5</f>
        <v>22</v>
      </c>
      <c r="K87" s="125">
        <f>SUM(P87:V87)</f>
        <v>45</v>
      </c>
      <c r="L87" s="126"/>
      <c r="M87" s="21">
        <v>30</v>
      </c>
      <c r="N87" s="126">
        <v>15</v>
      </c>
      <c r="O87" s="126"/>
      <c r="P87" s="126"/>
      <c r="Q87" s="126"/>
      <c r="R87" s="126"/>
      <c r="S87" s="126"/>
      <c r="T87" s="126"/>
      <c r="U87" s="126"/>
      <c r="V87" s="126">
        <v>45</v>
      </c>
      <c r="W87" s="153">
        <v>54</v>
      </c>
    </row>
    <row r="88" spans="1:24" s="78" customFormat="1" ht="12.75" x14ac:dyDescent="0.2">
      <c r="A88" s="131" t="s">
        <v>243</v>
      </c>
      <c r="B88" s="134" t="s">
        <v>244</v>
      </c>
      <c r="C88" s="135" t="s">
        <v>245</v>
      </c>
      <c r="D88" s="130"/>
      <c r="E88" s="130"/>
      <c r="F88" s="130"/>
      <c r="G88" s="130">
        <v>7</v>
      </c>
      <c r="H88" s="130">
        <v>5.6</v>
      </c>
      <c r="I88" s="21">
        <f t="shared" si="7"/>
        <v>94</v>
      </c>
      <c r="J88" s="21">
        <v>30</v>
      </c>
      <c r="K88" s="21">
        <f>SUM(P88:V88)</f>
        <v>64</v>
      </c>
      <c r="L88" s="130"/>
      <c r="M88" s="21">
        <v>64</v>
      </c>
      <c r="N88" s="130"/>
      <c r="O88" s="105"/>
      <c r="P88" s="130"/>
      <c r="Q88" s="105"/>
      <c r="R88" s="130"/>
      <c r="S88" s="105">
        <v>16</v>
      </c>
      <c r="T88" s="130">
        <v>32</v>
      </c>
      <c r="U88" s="105">
        <v>16</v>
      </c>
      <c r="V88" s="130"/>
      <c r="W88" s="153">
        <v>75</v>
      </c>
    </row>
    <row r="89" spans="1:24" s="78" customFormat="1" ht="38.25" x14ac:dyDescent="0.2">
      <c r="A89" s="131" t="s">
        <v>246</v>
      </c>
      <c r="B89" s="134" t="s">
        <v>247</v>
      </c>
      <c r="C89" s="135" t="s">
        <v>231</v>
      </c>
      <c r="D89" s="130"/>
      <c r="E89" s="130"/>
      <c r="F89" s="130"/>
      <c r="G89" s="130">
        <v>8</v>
      </c>
      <c r="H89" s="130">
        <v>7</v>
      </c>
      <c r="I89" s="21">
        <f t="shared" si="7"/>
        <v>92</v>
      </c>
      <c r="J89" s="21">
        <v>30</v>
      </c>
      <c r="K89" s="21">
        <f>SUM(P89:V89)</f>
        <v>62</v>
      </c>
      <c r="L89" s="130"/>
      <c r="M89" s="21">
        <v>62</v>
      </c>
      <c r="N89" s="130"/>
      <c r="O89" s="105"/>
      <c r="P89" s="130"/>
      <c r="Q89" s="105"/>
      <c r="R89" s="130"/>
      <c r="S89" s="105"/>
      <c r="T89" s="130"/>
      <c r="U89" s="105">
        <v>32</v>
      </c>
      <c r="V89" s="130">
        <v>30</v>
      </c>
      <c r="W89" s="153">
        <v>74</v>
      </c>
    </row>
    <row r="90" spans="1:24" s="78" customFormat="1" ht="25.5" x14ac:dyDescent="0.2">
      <c r="A90" s="131" t="s">
        <v>248</v>
      </c>
      <c r="B90" s="132" t="s">
        <v>249</v>
      </c>
      <c r="C90" s="135" t="s">
        <v>231</v>
      </c>
      <c r="D90" s="130"/>
      <c r="E90" s="130"/>
      <c r="F90" s="130"/>
      <c r="G90" s="130">
        <v>5</v>
      </c>
      <c r="H90" s="130">
        <v>4</v>
      </c>
      <c r="I90" s="21">
        <f t="shared" si="7"/>
        <v>81</v>
      </c>
      <c r="J90" s="21">
        <f>K90/2</f>
        <v>27</v>
      </c>
      <c r="K90" s="21">
        <f>SUM(P90:V90)</f>
        <v>54</v>
      </c>
      <c r="L90" s="130"/>
      <c r="M90" s="21">
        <v>54</v>
      </c>
      <c r="N90" s="130"/>
      <c r="O90" s="105"/>
      <c r="P90" s="130"/>
      <c r="Q90" s="105"/>
      <c r="R90" s="130">
        <v>22</v>
      </c>
      <c r="S90" s="105">
        <v>32</v>
      </c>
      <c r="T90" s="130"/>
      <c r="U90" s="105"/>
      <c r="V90" s="130"/>
      <c r="W90" s="153">
        <v>65</v>
      </c>
    </row>
    <row r="91" spans="1:24" s="78" customFormat="1" ht="12.75" x14ac:dyDescent="0.2">
      <c r="A91" s="131" t="s">
        <v>250</v>
      </c>
      <c r="B91" s="134" t="s">
        <v>251</v>
      </c>
      <c r="C91" s="135" t="s">
        <v>252</v>
      </c>
      <c r="D91" s="130">
        <v>4.5999999999999996</v>
      </c>
      <c r="E91" s="130"/>
      <c r="F91" s="130"/>
      <c r="G91" s="130"/>
      <c r="H91" s="34" t="s">
        <v>253</v>
      </c>
      <c r="I91" s="21">
        <v>284</v>
      </c>
      <c r="J91" s="21">
        <v>90</v>
      </c>
      <c r="K91" s="21">
        <v>194</v>
      </c>
      <c r="L91" s="130"/>
      <c r="M91" s="21">
        <v>194</v>
      </c>
      <c r="N91" s="130"/>
      <c r="O91" s="105">
        <v>34</v>
      </c>
      <c r="P91" s="130">
        <v>22</v>
      </c>
      <c r="Q91" s="105">
        <v>16</v>
      </c>
      <c r="R91" s="130">
        <v>44</v>
      </c>
      <c r="S91" s="105">
        <v>16</v>
      </c>
      <c r="T91" s="130">
        <v>16</v>
      </c>
      <c r="U91" s="105">
        <v>16</v>
      </c>
      <c r="V91" s="130">
        <v>30</v>
      </c>
      <c r="W91" s="153">
        <v>226</v>
      </c>
    </row>
    <row r="92" spans="1:24" s="78" customFormat="1" ht="25.5" x14ac:dyDescent="0.2">
      <c r="A92" s="131" t="s">
        <v>254</v>
      </c>
      <c r="B92" s="134" t="s">
        <v>255</v>
      </c>
      <c r="C92" s="135" t="s">
        <v>231</v>
      </c>
      <c r="D92" s="130"/>
      <c r="E92" s="130"/>
      <c r="F92" s="130"/>
      <c r="G92" s="130">
        <v>7</v>
      </c>
      <c r="H92" s="21">
        <v>6</v>
      </c>
      <c r="I92" s="21">
        <f t="shared" si="7"/>
        <v>72</v>
      </c>
      <c r="J92" s="21">
        <f>K92/2</f>
        <v>24</v>
      </c>
      <c r="K92" s="21">
        <f>SUM(P92:V92)</f>
        <v>48</v>
      </c>
      <c r="L92" s="130"/>
      <c r="M92" s="21">
        <v>48</v>
      </c>
      <c r="N92" s="130"/>
      <c r="O92" s="105"/>
      <c r="P92" s="130"/>
      <c r="Q92" s="105"/>
      <c r="R92" s="130"/>
      <c r="S92" s="105"/>
      <c r="T92" s="130">
        <v>32</v>
      </c>
      <c r="U92" s="105">
        <v>16</v>
      </c>
      <c r="V92" s="130"/>
      <c r="W92" s="153">
        <v>58</v>
      </c>
    </row>
    <row r="93" spans="1:24" s="77" customFormat="1" ht="15" customHeight="1" x14ac:dyDescent="0.2">
      <c r="A93" s="28" t="s">
        <v>90</v>
      </c>
      <c r="B93" s="28" t="s">
        <v>122</v>
      </c>
      <c r="C93" s="62" t="s">
        <v>154</v>
      </c>
      <c r="D93" s="24">
        <v>5</v>
      </c>
      <c r="E93" s="24"/>
      <c r="F93" s="24"/>
      <c r="G93" s="24"/>
      <c r="H93" s="24" t="s">
        <v>182</v>
      </c>
      <c r="I93" s="25">
        <f>I94+I95</f>
        <v>174</v>
      </c>
      <c r="J93" s="25">
        <f>J94+J95</f>
        <v>56</v>
      </c>
      <c r="K93" s="25">
        <f>K94+K95</f>
        <v>118</v>
      </c>
      <c r="L93" s="25">
        <v>118</v>
      </c>
      <c r="M93" s="26"/>
      <c r="N93" s="26"/>
      <c r="O93" s="105"/>
      <c r="P93" s="26"/>
      <c r="Q93" s="104">
        <v>32</v>
      </c>
      <c r="R93" s="26">
        <v>22</v>
      </c>
      <c r="S93" s="104">
        <v>64</v>
      </c>
      <c r="T93" s="26"/>
      <c r="U93" s="104"/>
      <c r="V93" s="26"/>
      <c r="W93" s="155">
        <v>139</v>
      </c>
    </row>
    <row r="94" spans="1:24" s="123" customFormat="1" ht="13.5" customHeight="1" x14ac:dyDescent="0.2">
      <c r="A94" s="131" t="s">
        <v>256</v>
      </c>
      <c r="B94" s="132" t="s">
        <v>257</v>
      </c>
      <c r="C94" s="133" t="s">
        <v>258</v>
      </c>
      <c r="D94" s="126"/>
      <c r="E94" s="126"/>
      <c r="F94" s="126"/>
      <c r="G94" s="126"/>
      <c r="H94" s="126">
        <v>3</v>
      </c>
      <c r="I94" s="125">
        <f>J94+K94</f>
        <v>126</v>
      </c>
      <c r="J94" s="125">
        <v>40</v>
      </c>
      <c r="K94" s="125">
        <f>SUM(P94:V94)</f>
        <v>86</v>
      </c>
      <c r="L94" s="125">
        <v>86</v>
      </c>
      <c r="M94" s="149"/>
      <c r="N94" s="126"/>
      <c r="O94" s="105"/>
      <c r="P94" s="126"/>
      <c r="Q94" s="105">
        <v>32</v>
      </c>
      <c r="R94" s="126">
        <v>22</v>
      </c>
      <c r="S94" s="105">
        <v>32</v>
      </c>
      <c r="T94" s="126"/>
      <c r="U94" s="105"/>
      <c r="V94" s="126"/>
      <c r="W94" s="153">
        <v>101</v>
      </c>
    </row>
    <row r="95" spans="1:24" s="78" customFormat="1" ht="12.75" x14ac:dyDescent="0.2">
      <c r="A95" s="131" t="s">
        <v>259</v>
      </c>
      <c r="B95" s="134" t="s">
        <v>260</v>
      </c>
      <c r="C95" s="135" t="s">
        <v>222</v>
      </c>
      <c r="D95" s="130"/>
      <c r="E95" s="130"/>
      <c r="F95" s="130">
        <v>5</v>
      </c>
      <c r="G95" s="130"/>
      <c r="H95" s="130"/>
      <c r="I95" s="21">
        <f>J95+K95</f>
        <v>48</v>
      </c>
      <c r="J95" s="21">
        <f>K95/2</f>
        <v>16</v>
      </c>
      <c r="K95" s="21">
        <f>SUM(P95:V95)</f>
        <v>32</v>
      </c>
      <c r="L95" s="21">
        <v>32</v>
      </c>
      <c r="M95" s="149"/>
      <c r="N95" s="130"/>
      <c r="O95" s="105"/>
      <c r="P95" s="130"/>
      <c r="Q95" s="105"/>
      <c r="R95" s="130"/>
      <c r="S95" s="105">
        <v>32</v>
      </c>
      <c r="T95" s="130"/>
      <c r="U95" s="105"/>
      <c r="V95" s="130"/>
      <c r="W95" s="153">
        <v>38</v>
      </c>
    </row>
    <row r="96" spans="1:24" s="9" customFormat="1" ht="12.75" x14ac:dyDescent="0.2">
      <c r="A96" s="27" t="s">
        <v>126</v>
      </c>
      <c r="B96" s="28" t="s">
        <v>91</v>
      </c>
      <c r="C96" s="62" t="s">
        <v>154</v>
      </c>
      <c r="D96" s="24" t="s">
        <v>178</v>
      </c>
      <c r="E96" s="24"/>
      <c r="F96" s="24"/>
      <c r="G96" s="24"/>
      <c r="H96" s="62" t="s">
        <v>183</v>
      </c>
      <c r="I96" s="25">
        <f>SUM(I97:I100)</f>
        <v>420</v>
      </c>
      <c r="J96" s="25">
        <f>SUM(J97:J100)</f>
        <v>141</v>
      </c>
      <c r="K96" s="25">
        <f>SUM(K97:K100)</f>
        <v>279</v>
      </c>
      <c r="L96" s="26"/>
      <c r="M96" s="25"/>
      <c r="N96" s="25"/>
      <c r="O96" s="104">
        <v>51</v>
      </c>
      <c r="P96" s="26">
        <v>66</v>
      </c>
      <c r="Q96" s="104">
        <v>32</v>
      </c>
      <c r="R96" s="26">
        <v>66</v>
      </c>
      <c r="S96" s="104">
        <v>32</v>
      </c>
      <c r="T96" s="26">
        <v>16</v>
      </c>
      <c r="U96" s="104">
        <v>16</v>
      </c>
      <c r="V96" s="26"/>
      <c r="W96" s="155">
        <v>336</v>
      </c>
    </row>
    <row r="97" spans="1:23" s="3" customFormat="1" ht="12.75" x14ac:dyDescent="0.2">
      <c r="A97" s="131" t="s">
        <v>261</v>
      </c>
      <c r="B97" s="134" t="s">
        <v>262</v>
      </c>
      <c r="C97" s="135" t="s">
        <v>263</v>
      </c>
      <c r="D97" s="130"/>
      <c r="E97" s="130"/>
      <c r="F97" s="130"/>
      <c r="G97" s="130">
        <v>2.4</v>
      </c>
      <c r="H97" s="130">
        <v>1.3</v>
      </c>
      <c r="I97" s="21">
        <f>J97+K97</f>
        <v>116</v>
      </c>
      <c r="J97" s="21">
        <f>K97/2+0.5</f>
        <v>39</v>
      </c>
      <c r="K97" s="21">
        <f>SUM(O97:R97)</f>
        <v>77</v>
      </c>
      <c r="L97" s="130"/>
      <c r="M97" s="21">
        <v>77</v>
      </c>
      <c r="N97" s="130"/>
      <c r="O97" s="105">
        <v>17</v>
      </c>
      <c r="P97" s="130">
        <v>22</v>
      </c>
      <c r="Q97" s="105">
        <v>16</v>
      </c>
      <c r="R97" s="130">
        <v>22</v>
      </c>
      <c r="S97" s="105"/>
      <c r="T97" s="130"/>
      <c r="U97" s="105"/>
      <c r="V97" s="130"/>
      <c r="W97" s="153">
        <v>93</v>
      </c>
    </row>
    <row r="98" spans="1:23" s="3" customFormat="1" ht="12.75" x14ac:dyDescent="0.2">
      <c r="A98" s="131" t="s">
        <v>264</v>
      </c>
      <c r="B98" s="134" t="s">
        <v>265</v>
      </c>
      <c r="C98" s="135" t="s">
        <v>266</v>
      </c>
      <c r="D98" s="130">
        <v>5</v>
      </c>
      <c r="E98" s="130"/>
      <c r="F98" s="130"/>
      <c r="G98" s="130"/>
      <c r="H98" s="130" t="s">
        <v>267</v>
      </c>
      <c r="I98" s="21">
        <f>J98+K98</f>
        <v>140</v>
      </c>
      <c r="J98" s="21">
        <f>K98/2+0.5</f>
        <v>47</v>
      </c>
      <c r="K98" s="21">
        <f>SUM(O98:S98)</f>
        <v>93</v>
      </c>
      <c r="L98" s="130"/>
      <c r="M98" s="149"/>
      <c r="N98" s="21">
        <v>93</v>
      </c>
      <c r="O98" s="105">
        <v>17</v>
      </c>
      <c r="P98" s="130">
        <v>22</v>
      </c>
      <c r="Q98" s="105">
        <v>16</v>
      </c>
      <c r="R98" s="130">
        <v>22</v>
      </c>
      <c r="S98" s="105">
        <v>16</v>
      </c>
      <c r="T98" s="130"/>
      <c r="U98" s="105"/>
      <c r="V98" s="130"/>
      <c r="W98" s="153">
        <v>112</v>
      </c>
    </row>
    <row r="99" spans="1:23" s="3" customFormat="1" ht="12.75" x14ac:dyDescent="0.2">
      <c r="A99" s="131" t="s">
        <v>268</v>
      </c>
      <c r="B99" s="134" t="s">
        <v>269</v>
      </c>
      <c r="C99" s="135" t="s">
        <v>270</v>
      </c>
      <c r="D99" s="130"/>
      <c r="E99" s="130"/>
      <c r="F99" s="130"/>
      <c r="G99" s="130"/>
      <c r="H99" s="130" t="s">
        <v>271</v>
      </c>
      <c r="I99" s="21">
        <f>J99+K99</f>
        <v>105</v>
      </c>
      <c r="J99" s="21">
        <f>K99/2</f>
        <v>35</v>
      </c>
      <c r="K99" s="21">
        <f>SUM(P99:V99)</f>
        <v>70</v>
      </c>
      <c r="L99" s="130"/>
      <c r="M99" s="149"/>
      <c r="N99" s="21">
        <v>70</v>
      </c>
      <c r="O99" s="105"/>
      <c r="P99" s="130"/>
      <c r="Q99" s="105"/>
      <c r="R99" s="130">
        <v>22</v>
      </c>
      <c r="S99" s="105">
        <v>16</v>
      </c>
      <c r="T99" s="130">
        <v>16</v>
      </c>
      <c r="U99" s="105">
        <v>16</v>
      </c>
      <c r="V99" s="130"/>
      <c r="W99" s="153">
        <v>84</v>
      </c>
    </row>
    <row r="100" spans="1:23" s="3" customFormat="1" ht="12.75" x14ac:dyDescent="0.2">
      <c r="A100" s="131" t="s">
        <v>272</v>
      </c>
      <c r="B100" s="134" t="s">
        <v>273</v>
      </c>
      <c r="C100" s="135" t="s">
        <v>231</v>
      </c>
      <c r="D100" s="130"/>
      <c r="E100" s="130"/>
      <c r="F100" s="130"/>
      <c r="G100" s="130">
        <v>2</v>
      </c>
      <c r="H100" s="130">
        <v>1</v>
      </c>
      <c r="I100" s="21">
        <f>J100+K100</f>
        <v>59</v>
      </c>
      <c r="J100" s="21">
        <f>K100/2+0.5</f>
        <v>20</v>
      </c>
      <c r="K100" s="21">
        <f>SUM(O100:P100)</f>
        <v>39</v>
      </c>
      <c r="L100" s="130"/>
      <c r="M100" s="21">
        <v>39</v>
      </c>
      <c r="N100" s="130"/>
      <c r="O100" s="105">
        <v>17</v>
      </c>
      <c r="P100" s="130">
        <v>22</v>
      </c>
      <c r="Q100" s="105"/>
      <c r="R100" s="130"/>
      <c r="S100" s="105"/>
      <c r="T100" s="130"/>
      <c r="U100" s="105"/>
      <c r="V100" s="130"/>
      <c r="W100" s="153">
        <v>47</v>
      </c>
    </row>
    <row r="101" spans="1:23" s="12" customFormat="1" ht="12.75" x14ac:dyDescent="0.2">
      <c r="A101" s="93"/>
      <c r="B101" s="98" t="s">
        <v>150</v>
      </c>
      <c r="C101" s="85"/>
      <c r="D101" s="95"/>
      <c r="E101" s="95"/>
      <c r="F101" s="95"/>
      <c r="G101" s="95"/>
      <c r="H101" s="95"/>
      <c r="I101" s="96"/>
      <c r="J101" s="96"/>
      <c r="K101" s="96"/>
      <c r="L101" s="89"/>
      <c r="M101" s="26"/>
      <c r="N101" s="89"/>
      <c r="O101" s="117">
        <v>5</v>
      </c>
      <c r="P101" s="89">
        <f>(P86+P93+P96)/22</f>
        <v>4</v>
      </c>
      <c r="Q101" s="89">
        <f>(Q86+Q93+Q96)/16</f>
        <v>5</v>
      </c>
      <c r="R101" s="89">
        <f>(R86+R93+R96)/22</f>
        <v>7</v>
      </c>
      <c r="S101" s="89">
        <f>(S86+S93+S96)/16</f>
        <v>10</v>
      </c>
      <c r="T101" s="89">
        <f>(T86+T93+T96)/16</f>
        <v>6</v>
      </c>
      <c r="U101" s="89">
        <f>(U86+U93+U96)/16</f>
        <v>6</v>
      </c>
      <c r="V101" s="89">
        <f>(V86+V93+V96)/15</f>
        <v>7</v>
      </c>
      <c r="W101" s="155"/>
    </row>
    <row r="102" spans="1:23" s="12" customFormat="1" ht="17.25" customHeight="1" x14ac:dyDescent="0.2">
      <c r="A102" s="27"/>
      <c r="B102" s="41" t="s">
        <v>157</v>
      </c>
      <c r="C102" s="37"/>
      <c r="D102" s="24"/>
      <c r="E102" s="24"/>
      <c r="F102" s="24"/>
      <c r="G102" s="24"/>
      <c r="H102" s="24"/>
      <c r="I102" s="25">
        <f>I85+I32</f>
        <v>5454</v>
      </c>
      <c r="J102" s="25">
        <f>J85+J32</f>
        <v>1818</v>
      </c>
      <c r="K102" s="25">
        <f>K85+K32</f>
        <v>3636</v>
      </c>
      <c r="L102" s="26"/>
      <c r="M102" s="26"/>
      <c r="N102" s="26"/>
      <c r="O102" s="105"/>
      <c r="P102" s="38"/>
      <c r="Q102" s="106"/>
      <c r="R102" s="38"/>
      <c r="S102" s="106"/>
      <c r="T102" s="38"/>
      <c r="U102" s="106"/>
      <c r="V102" s="38"/>
      <c r="W102" s="158"/>
    </row>
    <row r="103" spans="1:23" s="12" customFormat="1" ht="51" x14ac:dyDescent="0.2">
      <c r="A103" s="27"/>
      <c r="B103" s="28" t="s">
        <v>159</v>
      </c>
      <c r="C103" s="29"/>
      <c r="D103" s="24"/>
      <c r="E103" s="24"/>
      <c r="F103" s="24"/>
      <c r="G103" s="24"/>
      <c r="H103" s="24"/>
      <c r="I103" s="25">
        <f>I102+I9</f>
        <v>7560</v>
      </c>
      <c r="J103" s="25">
        <f>J102+J9</f>
        <v>2520</v>
      </c>
      <c r="K103" s="25">
        <f>K102+K9</f>
        <v>5040</v>
      </c>
      <c r="L103" s="26"/>
      <c r="M103" s="26"/>
      <c r="N103" s="26"/>
      <c r="O103" s="104">
        <v>36</v>
      </c>
      <c r="P103" s="26">
        <f t="shared" ref="P103:V103" si="8">P22+P31+P39+P43+P50+P62+P74+P83+P101</f>
        <v>36</v>
      </c>
      <c r="Q103" s="104">
        <f t="shared" si="8"/>
        <v>36</v>
      </c>
      <c r="R103" s="26">
        <f t="shared" si="8"/>
        <v>36</v>
      </c>
      <c r="S103" s="104">
        <f t="shared" si="8"/>
        <v>36</v>
      </c>
      <c r="T103" s="26">
        <f t="shared" si="8"/>
        <v>36</v>
      </c>
      <c r="U103" s="104">
        <f t="shared" si="8"/>
        <v>36</v>
      </c>
      <c r="V103" s="26">
        <f t="shared" si="8"/>
        <v>36</v>
      </c>
      <c r="W103" s="155"/>
    </row>
    <row r="104" spans="1:23" s="12" customFormat="1" ht="25.5" x14ac:dyDescent="0.2">
      <c r="A104" s="27"/>
      <c r="B104" s="28" t="s">
        <v>108</v>
      </c>
      <c r="C104" s="29"/>
      <c r="D104" s="24"/>
      <c r="E104" s="24"/>
      <c r="F104" s="24"/>
      <c r="G104" s="24"/>
      <c r="H104" s="24"/>
      <c r="I104" s="25"/>
      <c r="J104" s="25"/>
      <c r="K104" s="25"/>
      <c r="L104" s="26"/>
      <c r="M104" s="26"/>
      <c r="N104" s="26"/>
      <c r="O104" s="104">
        <v>54</v>
      </c>
      <c r="P104" s="26">
        <v>54</v>
      </c>
      <c r="Q104" s="104">
        <v>54</v>
      </c>
      <c r="R104" s="26">
        <v>54</v>
      </c>
      <c r="S104" s="104">
        <v>54</v>
      </c>
      <c r="T104" s="26">
        <v>54</v>
      </c>
      <c r="U104" s="104">
        <v>54</v>
      </c>
      <c r="V104" s="26">
        <v>54</v>
      </c>
      <c r="W104" s="155"/>
    </row>
    <row r="105" spans="1:23" s="12" customFormat="1" ht="25.5" hidden="1" customHeight="1" x14ac:dyDescent="0.2">
      <c r="A105" s="32" t="s">
        <v>94</v>
      </c>
      <c r="B105" s="33" t="s">
        <v>109</v>
      </c>
      <c r="C105" s="42"/>
      <c r="D105" s="43"/>
      <c r="E105" s="43"/>
      <c r="F105" s="43"/>
      <c r="G105" s="43"/>
      <c r="H105" s="43"/>
      <c r="I105" s="45" t="s">
        <v>114</v>
      </c>
      <c r="J105" s="45"/>
      <c r="K105" s="45"/>
      <c r="L105" s="46"/>
      <c r="M105" s="46"/>
      <c r="N105" s="46"/>
      <c r="O105" s="105"/>
      <c r="P105" s="46"/>
      <c r="Q105" s="107"/>
      <c r="R105" s="46"/>
      <c r="S105" s="107"/>
      <c r="T105" s="46"/>
      <c r="U105" s="107"/>
      <c r="V105" s="46" t="s">
        <v>114</v>
      </c>
      <c r="W105" s="159"/>
    </row>
    <row r="106" spans="1:23" s="12" customFormat="1" ht="12.75" x14ac:dyDescent="0.2">
      <c r="A106" s="32" t="s">
        <v>139</v>
      </c>
      <c r="B106" s="33" t="s">
        <v>93</v>
      </c>
      <c r="C106" s="42"/>
      <c r="D106" s="43"/>
      <c r="E106" s="43"/>
      <c r="F106" s="43"/>
      <c r="G106" s="43"/>
      <c r="H106" s="43"/>
      <c r="I106" s="45" t="s">
        <v>112</v>
      </c>
      <c r="J106" s="45"/>
      <c r="K106" s="45">
        <v>72</v>
      </c>
      <c r="L106" s="46"/>
      <c r="M106" s="46"/>
      <c r="N106" s="46"/>
      <c r="O106" s="107"/>
      <c r="P106" s="46">
        <v>36</v>
      </c>
      <c r="Q106" s="107"/>
      <c r="R106" s="46">
        <v>36</v>
      </c>
      <c r="S106" s="107"/>
      <c r="T106" s="46"/>
      <c r="U106" s="107"/>
      <c r="V106" s="46"/>
      <c r="W106" s="159"/>
    </row>
    <row r="107" spans="1:23" s="12" customFormat="1" ht="25.5" x14ac:dyDescent="0.2">
      <c r="A107" s="32" t="s">
        <v>160</v>
      </c>
      <c r="B107" s="33" t="s">
        <v>161</v>
      </c>
      <c r="C107" s="42"/>
      <c r="D107" s="43"/>
      <c r="E107" s="43"/>
      <c r="F107" s="43"/>
      <c r="G107" s="43"/>
      <c r="H107" s="43"/>
      <c r="I107" s="45" t="s">
        <v>162</v>
      </c>
      <c r="J107" s="45"/>
      <c r="K107" s="45">
        <v>252</v>
      </c>
      <c r="L107" s="46"/>
      <c r="M107" s="46"/>
      <c r="N107" s="46"/>
      <c r="O107" s="107"/>
      <c r="P107" s="46"/>
      <c r="Q107" s="107"/>
      <c r="R107" s="46"/>
      <c r="S107" s="107"/>
      <c r="T107" s="46" t="s">
        <v>172</v>
      </c>
      <c r="U107" s="107"/>
      <c r="V107" s="46" t="s">
        <v>113</v>
      </c>
      <c r="W107" s="159"/>
    </row>
    <row r="108" spans="1:23" s="12" customFormat="1" ht="25.5" x14ac:dyDescent="0.2">
      <c r="A108" s="32" t="s">
        <v>140</v>
      </c>
      <c r="B108" s="33" t="s">
        <v>163</v>
      </c>
      <c r="C108" s="42"/>
      <c r="D108" s="43"/>
      <c r="E108" s="43"/>
      <c r="F108" s="43"/>
      <c r="G108" s="43"/>
      <c r="H108" s="43"/>
      <c r="I108" s="45" t="s">
        <v>114</v>
      </c>
      <c r="J108" s="45"/>
      <c r="K108" s="45">
        <v>108</v>
      </c>
      <c r="L108" s="46"/>
      <c r="M108" s="46"/>
      <c r="N108" s="46"/>
      <c r="O108" s="107"/>
      <c r="P108" s="46"/>
      <c r="Q108" s="107"/>
      <c r="R108" s="46"/>
      <c r="S108" s="107"/>
      <c r="T108" s="46" t="s">
        <v>173</v>
      </c>
      <c r="U108" s="107"/>
      <c r="V108" s="46" t="s">
        <v>113</v>
      </c>
      <c r="W108" s="159"/>
    </row>
    <row r="109" spans="1:23" s="12" customFormat="1" ht="25.5" x14ac:dyDescent="0.2">
      <c r="A109" s="32" t="s">
        <v>141</v>
      </c>
      <c r="B109" s="33" t="s">
        <v>164</v>
      </c>
      <c r="C109" s="42"/>
      <c r="D109" s="43"/>
      <c r="E109" s="43"/>
      <c r="F109" s="43"/>
      <c r="G109" s="43"/>
      <c r="H109" s="43"/>
      <c r="I109" s="45" t="s">
        <v>165</v>
      </c>
      <c r="J109" s="45"/>
      <c r="K109" s="45">
        <v>144</v>
      </c>
      <c r="L109" s="46"/>
      <c r="M109" s="46" t="s">
        <v>278</v>
      </c>
      <c r="N109" s="46"/>
      <c r="O109" s="107"/>
      <c r="P109" s="46"/>
      <c r="Q109" s="107"/>
      <c r="R109" s="46"/>
      <c r="S109" s="107"/>
      <c r="T109" s="46" t="s">
        <v>165</v>
      </c>
      <c r="U109" s="107"/>
      <c r="V109" s="46"/>
      <c r="W109" s="159"/>
    </row>
    <row r="110" spans="1:23" s="9" customFormat="1" ht="25.5" x14ac:dyDescent="0.2">
      <c r="A110" s="32" t="s">
        <v>283</v>
      </c>
      <c r="B110" s="33" t="s">
        <v>109</v>
      </c>
      <c r="C110" s="42"/>
      <c r="D110" s="43"/>
      <c r="E110" s="43"/>
      <c r="F110" s="43"/>
      <c r="G110" s="43"/>
      <c r="H110" s="43"/>
      <c r="I110" s="45" t="s">
        <v>114</v>
      </c>
      <c r="J110" s="45"/>
      <c r="K110" s="45">
        <v>108</v>
      </c>
      <c r="L110" s="46"/>
      <c r="M110" s="46"/>
      <c r="N110" s="46"/>
      <c r="O110" s="107"/>
      <c r="P110" s="46"/>
      <c r="Q110" s="107"/>
      <c r="R110" s="46"/>
      <c r="S110" s="107"/>
      <c r="T110" s="46"/>
      <c r="U110" s="112"/>
      <c r="V110" s="46" t="s">
        <v>114</v>
      </c>
      <c r="W110" s="159"/>
    </row>
    <row r="111" spans="1:23" s="12" customFormat="1" ht="17.25" customHeight="1" x14ac:dyDescent="0.2">
      <c r="A111" s="32" t="s">
        <v>96</v>
      </c>
      <c r="B111" s="32" t="s">
        <v>95</v>
      </c>
      <c r="C111" s="57"/>
      <c r="D111" s="43"/>
      <c r="E111" s="43"/>
      <c r="F111" s="43"/>
      <c r="G111" s="43"/>
      <c r="H111" s="43"/>
      <c r="I111" s="45" t="s">
        <v>115</v>
      </c>
      <c r="J111" s="45"/>
      <c r="K111" s="45"/>
      <c r="L111" s="46"/>
      <c r="M111" s="46"/>
      <c r="N111" s="46"/>
      <c r="O111" s="107"/>
      <c r="P111" s="46" t="s">
        <v>112</v>
      </c>
      <c r="Q111" s="107" t="s">
        <v>113</v>
      </c>
      <c r="R111" s="46" t="s">
        <v>112</v>
      </c>
      <c r="S111" s="107" t="s">
        <v>113</v>
      </c>
      <c r="T111" s="46" t="s">
        <v>112</v>
      </c>
      <c r="U111" s="107" t="s">
        <v>113</v>
      </c>
      <c r="V111" s="46" t="s">
        <v>112</v>
      </c>
      <c r="W111" s="159"/>
    </row>
    <row r="112" spans="1:23" s="12" customFormat="1" ht="25.5" x14ac:dyDescent="0.2">
      <c r="A112" s="27" t="s">
        <v>97</v>
      </c>
      <c r="B112" s="28" t="s">
        <v>98</v>
      </c>
      <c r="C112" s="29"/>
      <c r="D112" s="47"/>
      <c r="E112" s="47"/>
      <c r="F112" s="47"/>
      <c r="G112" s="47"/>
      <c r="H112" s="47"/>
      <c r="I112" s="44" t="s">
        <v>114</v>
      </c>
      <c r="J112" s="44"/>
      <c r="K112" s="44">
        <v>108</v>
      </c>
      <c r="L112" s="48"/>
      <c r="M112" s="48"/>
      <c r="N112" s="48"/>
      <c r="O112" s="107"/>
      <c r="P112" s="48"/>
      <c r="Q112" s="108"/>
      <c r="R112" s="48"/>
      <c r="S112" s="108"/>
      <c r="T112" s="48"/>
      <c r="U112" s="108"/>
      <c r="V112" s="48"/>
      <c r="W112" s="160"/>
    </row>
    <row r="113" spans="1:23" s="12" customFormat="1" ht="25.5" x14ac:dyDescent="0.2">
      <c r="A113" s="27" t="s">
        <v>99</v>
      </c>
      <c r="B113" s="28" t="s">
        <v>100</v>
      </c>
      <c r="C113" s="29"/>
      <c r="D113" s="47"/>
      <c r="E113" s="47"/>
      <c r="F113" s="47"/>
      <c r="G113" s="47"/>
      <c r="H113" s="47"/>
      <c r="I113" s="44" t="s">
        <v>113</v>
      </c>
      <c r="J113" s="44"/>
      <c r="K113" s="44"/>
      <c r="L113" s="48"/>
      <c r="M113" s="48"/>
      <c r="N113" s="48"/>
      <c r="O113" s="107"/>
      <c r="P113" s="48"/>
      <c r="Q113" s="108"/>
      <c r="R113" s="48"/>
      <c r="S113" s="108"/>
      <c r="T113" s="48"/>
      <c r="U113" s="108"/>
      <c r="V113" s="48"/>
      <c r="W113" s="160"/>
    </row>
    <row r="114" spans="1:23" s="3" customFormat="1" ht="51" x14ac:dyDescent="0.2">
      <c r="A114" s="27" t="s">
        <v>101</v>
      </c>
      <c r="B114" s="28" t="s">
        <v>110</v>
      </c>
      <c r="C114" s="29"/>
      <c r="D114" s="47"/>
      <c r="E114" s="47"/>
      <c r="F114" s="47"/>
      <c r="G114" s="47"/>
      <c r="H114" s="47"/>
      <c r="I114" s="44" t="s">
        <v>113</v>
      </c>
      <c r="J114" s="44"/>
      <c r="K114" s="44"/>
      <c r="L114" s="48"/>
      <c r="M114" s="48"/>
      <c r="N114" s="48"/>
      <c r="O114" s="107"/>
      <c r="P114" s="48"/>
      <c r="Q114" s="108"/>
      <c r="R114" s="48"/>
      <c r="S114" s="108"/>
      <c r="T114" s="48"/>
      <c r="U114" s="108"/>
      <c r="V114" s="48"/>
      <c r="W114" s="160"/>
    </row>
    <row r="115" spans="1:23" s="3" customFormat="1" ht="25.5" customHeight="1" x14ac:dyDescent="0.2">
      <c r="A115" s="27" t="s">
        <v>102</v>
      </c>
      <c r="B115" s="28" t="s">
        <v>111</v>
      </c>
      <c r="C115" s="29"/>
      <c r="D115" s="47"/>
      <c r="E115" s="47"/>
      <c r="F115" s="47"/>
      <c r="G115" s="47"/>
      <c r="H115" s="47"/>
      <c r="I115" s="44" t="s">
        <v>113</v>
      </c>
      <c r="J115" s="44"/>
      <c r="K115" s="44"/>
      <c r="L115" s="48"/>
      <c r="M115" s="48"/>
      <c r="N115" s="48"/>
      <c r="O115" s="107"/>
      <c r="P115" s="48"/>
      <c r="Q115" s="108"/>
      <c r="R115" s="48"/>
      <c r="S115" s="108"/>
      <c r="T115" s="48"/>
      <c r="U115" s="108"/>
      <c r="V115" s="48"/>
      <c r="W115" s="160"/>
    </row>
    <row r="116" spans="1:23" s="3" customFormat="1" ht="55.5" customHeight="1" x14ac:dyDescent="0.25">
      <c r="A116" s="198" t="s">
        <v>128</v>
      </c>
      <c r="B116" s="199"/>
      <c r="C116" s="199"/>
      <c r="D116" s="199"/>
      <c r="E116" s="199"/>
      <c r="F116" s="199"/>
      <c r="G116" s="199"/>
      <c r="H116" s="199"/>
      <c r="I116" s="199"/>
      <c r="J116" s="200"/>
      <c r="K116" s="213" t="s">
        <v>0</v>
      </c>
      <c r="L116" s="207" t="s">
        <v>116</v>
      </c>
      <c r="M116" s="208"/>
      <c r="N116" s="209"/>
      <c r="O116" s="128">
        <v>16</v>
      </c>
      <c r="P116" s="99">
        <v>15</v>
      </c>
      <c r="Q116" s="111">
        <v>13</v>
      </c>
      <c r="R116" s="99">
        <v>13</v>
      </c>
      <c r="S116" s="111">
        <v>12</v>
      </c>
      <c r="T116" s="99">
        <v>11</v>
      </c>
      <c r="U116" s="111">
        <v>12</v>
      </c>
      <c r="V116" s="99">
        <v>9</v>
      </c>
      <c r="W116" s="161"/>
    </row>
    <row r="117" spans="1:23" s="3" customFormat="1" ht="17.25" customHeight="1" x14ac:dyDescent="0.2">
      <c r="A117" s="201"/>
      <c r="B117" s="202"/>
      <c r="C117" s="202"/>
      <c r="D117" s="202"/>
      <c r="E117" s="202"/>
      <c r="F117" s="202"/>
      <c r="G117" s="202"/>
      <c r="H117" s="202"/>
      <c r="I117" s="202"/>
      <c r="J117" s="203"/>
      <c r="K117" s="214"/>
      <c r="L117" s="210" t="s">
        <v>117</v>
      </c>
      <c r="M117" s="211"/>
      <c r="N117" s="212"/>
      <c r="O117" s="107">
        <v>0</v>
      </c>
      <c r="P117" s="46">
        <v>5</v>
      </c>
      <c r="Q117" s="107">
        <v>2</v>
      </c>
      <c r="R117" s="46">
        <v>6</v>
      </c>
      <c r="S117" s="107">
        <v>3</v>
      </c>
      <c r="T117" s="46">
        <v>5</v>
      </c>
      <c r="U117" s="107">
        <v>3</v>
      </c>
      <c r="V117" s="46">
        <v>4</v>
      </c>
      <c r="W117" s="159"/>
    </row>
    <row r="118" spans="1:23" s="3" customFormat="1" ht="17.25" customHeight="1" x14ac:dyDescent="0.2">
      <c r="A118" s="201"/>
      <c r="B118" s="202"/>
      <c r="C118" s="202"/>
      <c r="D118" s="202"/>
      <c r="E118" s="202"/>
      <c r="F118" s="202"/>
      <c r="G118" s="202"/>
      <c r="H118" s="202"/>
      <c r="I118" s="202"/>
      <c r="J118" s="203"/>
      <c r="K118" s="214"/>
      <c r="L118" s="49" t="s">
        <v>132</v>
      </c>
      <c r="M118" s="50"/>
      <c r="N118" s="51"/>
      <c r="O118" s="107">
        <v>2</v>
      </c>
      <c r="P118" s="46">
        <v>7</v>
      </c>
      <c r="Q118" s="107">
        <v>3</v>
      </c>
      <c r="R118" s="46">
        <v>3</v>
      </c>
      <c r="S118" s="107">
        <v>1</v>
      </c>
      <c r="T118" s="46">
        <v>3</v>
      </c>
      <c r="U118" s="107">
        <v>6</v>
      </c>
      <c r="V118" s="46">
        <v>8</v>
      </c>
      <c r="W118" s="159"/>
    </row>
    <row r="119" spans="1:23" s="3" customFormat="1" ht="17.25" customHeight="1" x14ac:dyDescent="0.2">
      <c r="A119" s="204"/>
      <c r="B119" s="205"/>
      <c r="C119" s="205"/>
      <c r="D119" s="205"/>
      <c r="E119" s="205"/>
      <c r="F119" s="205"/>
      <c r="G119" s="205"/>
      <c r="H119" s="205"/>
      <c r="I119" s="205"/>
      <c r="J119" s="206"/>
      <c r="K119" s="215"/>
      <c r="L119" s="210" t="s">
        <v>118</v>
      </c>
      <c r="M119" s="211"/>
      <c r="N119" s="212"/>
      <c r="O119" s="107">
        <v>1</v>
      </c>
      <c r="P119" s="46">
        <v>1</v>
      </c>
      <c r="Q119" s="107">
        <v>0</v>
      </c>
      <c r="R119" s="46">
        <v>1</v>
      </c>
      <c r="S119" s="107">
        <v>3</v>
      </c>
      <c r="T119" s="46">
        <v>1</v>
      </c>
      <c r="U119" s="107">
        <v>1</v>
      </c>
      <c r="V119" s="46">
        <v>2</v>
      </c>
      <c r="W119" s="159"/>
    </row>
    <row r="120" spans="1:23" x14ac:dyDescent="0.2">
      <c r="E120" s="54"/>
      <c r="F120" s="54"/>
      <c r="G120" s="54"/>
      <c r="H120" s="54"/>
      <c r="I120" s="55"/>
      <c r="J120" s="55"/>
      <c r="K120" s="55"/>
      <c r="L120" s="53"/>
      <c r="M120" s="53"/>
      <c r="N120" s="53"/>
      <c r="O120" s="101"/>
      <c r="P120" s="53"/>
      <c r="Q120" s="53"/>
      <c r="R120" s="53"/>
      <c r="S120" s="53"/>
      <c r="T120" s="53"/>
      <c r="U120" s="53"/>
      <c r="W120" s="162"/>
    </row>
    <row r="121" spans="1:23" x14ac:dyDescent="0.2">
      <c r="E121" s="54"/>
      <c r="F121" s="54"/>
      <c r="G121" s="54"/>
      <c r="H121" s="54"/>
      <c r="I121" s="55"/>
      <c r="J121" s="55"/>
      <c r="K121" s="55"/>
      <c r="L121" s="53"/>
      <c r="M121" s="53"/>
      <c r="N121" s="53"/>
      <c r="O121" s="101"/>
      <c r="P121" s="53"/>
      <c r="Q121" s="53"/>
      <c r="R121" s="53"/>
      <c r="S121" s="53"/>
      <c r="T121" s="53"/>
      <c r="U121" s="53"/>
    </row>
    <row r="122" spans="1:23" x14ac:dyDescent="0.2">
      <c r="E122" s="54"/>
      <c r="F122" s="54"/>
      <c r="G122" s="54"/>
      <c r="H122" s="54"/>
      <c r="I122" s="55"/>
      <c r="J122" s="55"/>
      <c r="K122" s="55"/>
      <c r="L122" s="53"/>
      <c r="M122" s="53"/>
      <c r="N122" s="53"/>
      <c r="O122" s="101"/>
      <c r="P122" s="53"/>
      <c r="Q122" s="53"/>
      <c r="R122" s="53"/>
      <c r="S122" s="53"/>
      <c r="T122" s="53"/>
      <c r="U122" s="53"/>
    </row>
    <row r="123" spans="1:23" x14ac:dyDescent="0.2">
      <c r="E123" s="54"/>
      <c r="F123" s="54"/>
      <c r="G123" s="54"/>
      <c r="H123" s="54"/>
      <c r="I123" s="55"/>
      <c r="J123" s="55"/>
      <c r="K123" s="55"/>
      <c r="L123" s="53"/>
      <c r="M123" s="53"/>
      <c r="N123" s="53"/>
      <c r="O123" s="101"/>
      <c r="P123" s="53"/>
      <c r="Q123" s="53"/>
      <c r="R123" s="53"/>
      <c r="S123" s="53"/>
      <c r="T123" s="53"/>
      <c r="U123" s="53"/>
    </row>
    <row r="124" spans="1:23" x14ac:dyDescent="0.2">
      <c r="E124" s="54"/>
      <c r="F124" s="54"/>
      <c r="G124" s="54"/>
      <c r="H124" s="54"/>
      <c r="I124" s="55"/>
      <c r="J124" s="55"/>
      <c r="K124" s="55"/>
      <c r="L124" s="53"/>
      <c r="M124" s="53"/>
      <c r="N124" s="53"/>
      <c r="O124" s="101"/>
      <c r="P124" s="53"/>
      <c r="Q124" s="53"/>
      <c r="R124" s="53"/>
      <c r="S124" s="53"/>
      <c r="T124" s="53"/>
      <c r="U124" s="53"/>
    </row>
    <row r="125" spans="1:23" x14ac:dyDescent="0.2">
      <c r="E125" s="54"/>
      <c r="F125" s="54"/>
      <c r="G125" s="54"/>
      <c r="H125" s="54"/>
      <c r="I125" s="55"/>
      <c r="J125" s="55"/>
      <c r="K125" s="55"/>
      <c r="L125" s="53"/>
      <c r="M125" s="53"/>
      <c r="N125" s="53"/>
      <c r="O125" s="101"/>
      <c r="P125" s="53"/>
      <c r="Q125" s="53"/>
      <c r="R125" s="53"/>
      <c r="S125" s="53"/>
      <c r="T125" s="53"/>
      <c r="U125" s="53"/>
    </row>
    <row r="126" spans="1:23" x14ac:dyDescent="0.2">
      <c r="E126" s="54"/>
      <c r="F126" s="54"/>
      <c r="G126" s="54"/>
      <c r="H126" s="54"/>
      <c r="I126" s="55"/>
      <c r="J126" s="55"/>
      <c r="K126" s="55"/>
      <c r="L126" s="53"/>
      <c r="M126" s="53"/>
      <c r="N126" s="53"/>
      <c r="O126" s="101"/>
      <c r="P126" s="53"/>
      <c r="Q126" s="53"/>
      <c r="R126" s="53"/>
      <c r="S126" s="53"/>
      <c r="T126" s="53"/>
      <c r="U126" s="53"/>
    </row>
    <row r="127" spans="1:23" x14ac:dyDescent="0.2">
      <c r="E127" s="54"/>
      <c r="F127" s="54"/>
      <c r="G127" s="54"/>
      <c r="H127" s="54"/>
      <c r="I127" s="55"/>
      <c r="J127" s="55"/>
      <c r="K127" s="55"/>
      <c r="L127" s="53"/>
      <c r="M127" s="53"/>
      <c r="N127" s="53"/>
      <c r="O127" s="101"/>
      <c r="P127" s="53"/>
      <c r="Q127" s="53"/>
      <c r="R127" s="53"/>
      <c r="S127" s="53"/>
      <c r="T127" s="53"/>
      <c r="U127" s="53"/>
    </row>
    <row r="128" spans="1:23" x14ac:dyDescent="0.2">
      <c r="E128" s="54"/>
      <c r="F128" s="54"/>
      <c r="G128" s="54"/>
      <c r="H128" s="54"/>
      <c r="I128" s="55"/>
      <c r="J128" s="55"/>
      <c r="K128" s="55"/>
      <c r="L128" s="53"/>
      <c r="M128" s="53"/>
      <c r="N128" s="53"/>
      <c r="O128" s="101"/>
      <c r="P128" s="53"/>
      <c r="Q128" s="53"/>
      <c r="R128" s="53"/>
      <c r="S128" s="53"/>
      <c r="T128" s="53"/>
      <c r="U128" s="53"/>
    </row>
    <row r="129" spans="5:13" x14ac:dyDescent="0.2">
      <c r="E129" s="54"/>
      <c r="F129" s="54"/>
      <c r="G129" s="54"/>
      <c r="H129" s="54"/>
      <c r="I129" s="55"/>
      <c r="J129" s="55"/>
      <c r="K129" s="55"/>
      <c r="L129" s="53"/>
      <c r="M129" s="53"/>
    </row>
    <row r="130" spans="5:13" x14ac:dyDescent="0.2">
      <c r="E130" s="54"/>
      <c r="F130" s="54"/>
      <c r="G130" s="54"/>
      <c r="H130" s="54"/>
      <c r="I130" s="55"/>
      <c r="J130" s="55"/>
      <c r="K130" s="55"/>
      <c r="L130" s="53"/>
      <c r="M130" s="53"/>
    </row>
    <row r="131" spans="5:13" x14ac:dyDescent="0.2">
      <c r="E131" s="54"/>
      <c r="F131" s="54"/>
      <c r="G131" s="54"/>
      <c r="H131" s="54"/>
      <c r="I131" s="55"/>
      <c r="J131" s="55"/>
      <c r="K131" s="55"/>
      <c r="L131" s="53"/>
      <c r="M131" s="53"/>
    </row>
    <row r="132" spans="5:13" x14ac:dyDescent="0.2">
      <c r="E132" s="54"/>
      <c r="F132" s="54"/>
      <c r="G132" s="54"/>
      <c r="H132" s="54"/>
      <c r="I132" s="55"/>
      <c r="J132" s="55"/>
      <c r="K132" s="55"/>
      <c r="L132" s="53"/>
      <c r="M132" s="53"/>
    </row>
    <row r="133" spans="5:13" x14ac:dyDescent="0.2">
      <c r="H133" s="54"/>
      <c r="I133" s="55"/>
      <c r="J133" s="55"/>
      <c r="K133" s="55"/>
      <c r="M133" s="53"/>
    </row>
    <row r="134" spans="5:13" x14ac:dyDescent="0.2">
      <c r="H134" s="54"/>
      <c r="I134" s="55"/>
      <c r="J134" s="55"/>
      <c r="K134" s="55"/>
      <c r="M134" s="53"/>
    </row>
    <row r="135" spans="5:13" x14ac:dyDescent="0.2">
      <c r="H135" s="54"/>
      <c r="I135" s="55"/>
      <c r="J135" s="55"/>
      <c r="K135" s="55"/>
      <c r="M135" s="53"/>
    </row>
    <row r="136" spans="5:13" x14ac:dyDescent="0.2">
      <c r="H136" s="54"/>
      <c r="I136" s="55"/>
      <c r="J136" s="55"/>
      <c r="K136" s="55"/>
      <c r="M136" s="53"/>
    </row>
    <row r="137" spans="5:13" x14ac:dyDescent="0.2">
      <c r="H137" s="54"/>
      <c r="I137" s="55"/>
      <c r="J137" s="55"/>
      <c r="K137" s="55"/>
      <c r="M137" s="53"/>
    </row>
    <row r="138" spans="5:13" x14ac:dyDescent="0.2">
      <c r="H138" s="54"/>
      <c r="I138" s="55"/>
      <c r="J138" s="55"/>
      <c r="M138" s="53"/>
    </row>
    <row r="139" spans="5:13" x14ac:dyDescent="0.2">
      <c r="H139" s="54"/>
      <c r="I139" s="55"/>
      <c r="J139" s="55"/>
      <c r="M139" s="53"/>
    </row>
    <row r="140" spans="5:13" x14ac:dyDescent="0.2">
      <c r="H140" s="54"/>
      <c r="I140" s="55"/>
      <c r="J140" s="55"/>
      <c r="M140" s="53"/>
    </row>
    <row r="141" spans="5:13" x14ac:dyDescent="0.2">
      <c r="H141" s="54"/>
      <c r="I141" s="55"/>
      <c r="J141" s="55"/>
      <c r="M141" s="53"/>
    </row>
    <row r="142" spans="5:13" x14ac:dyDescent="0.2">
      <c r="H142" s="54"/>
      <c r="I142" s="55"/>
      <c r="J142" s="55"/>
      <c r="M142" s="53"/>
    </row>
    <row r="143" spans="5:13" x14ac:dyDescent="0.2">
      <c r="H143" s="54"/>
      <c r="I143" s="55"/>
      <c r="J143" s="55"/>
      <c r="M143" s="53"/>
    </row>
    <row r="144" spans="5:13" x14ac:dyDescent="0.2">
      <c r="H144" s="54"/>
      <c r="I144" s="55"/>
      <c r="J144" s="55"/>
      <c r="M144" s="53"/>
    </row>
    <row r="145" spans="8:13" x14ac:dyDescent="0.2">
      <c r="H145" s="54"/>
      <c r="I145" s="55"/>
      <c r="J145" s="55"/>
      <c r="M145" s="53"/>
    </row>
    <row r="146" spans="8:13" x14ac:dyDescent="0.2">
      <c r="H146" s="54"/>
      <c r="I146" s="55"/>
      <c r="J146" s="55"/>
      <c r="M146" s="53"/>
    </row>
    <row r="147" spans="8:13" x14ac:dyDescent="0.2">
      <c r="H147" s="54"/>
      <c r="I147" s="55"/>
      <c r="J147" s="55"/>
      <c r="M147" s="53"/>
    </row>
    <row r="148" spans="8:13" x14ac:dyDescent="0.2">
      <c r="H148" s="54"/>
      <c r="I148" s="55"/>
      <c r="J148" s="55"/>
      <c r="M148" s="53"/>
    </row>
    <row r="149" spans="8:13" x14ac:dyDescent="0.2">
      <c r="H149" s="54"/>
      <c r="I149" s="55"/>
      <c r="J149" s="55"/>
      <c r="M149" s="53"/>
    </row>
    <row r="150" spans="8:13" x14ac:dyDescent="0.2">
      <c r="H150" s="54"/>
      <c r="I150" s="55"/>
      <c r="J150" s="55"/>
      <c r="M150" s="53"/>
    </row>
    <row r="151" spans="8:13" x14ac:dyDescent="0.2">
      <c r="H151" s="54"/>
      <c r="I151" s="55"/>
      <c r="J151" s="55"/>
      <c r="M151" s="53"/>
    </row>
    <row r="152" spans="8:13" x14ac:dyDescent="0.2">
      <c r="H152" s="54"/>
      <c r="I152" s="55"/>
      <c r="J152" s="55"/>
      <c r="M152" s="53"/>
    </row>
    <row r="153" spans="8:13" x14ac:dyDescent="0.2">
      <c r="H153" s="54"/>
      <c r="I153" s="55"/>
      <c r="J153" s="55"/>
      <c r="M153" s="53"/>
    </row>
    <row r="154" spans="8:13" x14ac:dyDescent="0.2">
      <c r="H154" s="54"/>
      <c r="I154" s="55"/>
      <c r="J154" s="55"/>
      <c r="M154" s="53"/>
    </row>
    <row r="155" spans="8:13" x14ac:dyDescent="0.2">
      <c r="H155" s="54"/>
      <c r="I155" s="55"/>
      <c r="J155" s="55"/>
      <c r="M155" s="53"/>
    </row>
    <row r="156" spans="8:13" x14ac:dyDescent="0.2">
      <c r="H156" s="54"/>
      <c r="I156" s="55"/>
      <c r="J156" s="55"/>
      <c r="M156" s="53"/>
    </row>
    <row r="157" spans="8:13" x14ac:dyDescent="0.2">
      <c r="H157" s="54"/>
      <c r="I157" s="55"/>
      <c r="J157" s="55"/>
      <c r="M157" s="53"/>
    </row>
    <row r="158" spans="8:13" x14ac:dyDescent="0.2">
      <c r="H158" s="54"/>
      <c r="I158" s="55"/>
      <c r="J158" s="55"/>
      <c r="M158" s="53"/>
    </row>
    <row r="159" spans="8:13" x14ac:dyDescent="0.2">
      <c r="H159" s="54"/>
      <c r="I159" s="55"/>
      <c r="J159" s="55"/>
      <c r="M159" s="53"/>
    </row>
    <row r="160" spans="8:13" x14ac:dyDescent="0.2">
      <c r="H160" s="54"/>
      <c r="I160" s="55"/>
      <c r="J160" s="55"/>
      <c r="M160" s="53"/>
    </row>
    <row r="161" spans="8:13" x14ac:dyDescent="0.2">
      <c r="H161" s="54"/>
      <c r="I161" s="55"/>
      <c r="J161" s="55"/>
      <c r="M161" s="53"/>
    </row>
    <row r="162" spans="8:13" x14ac:dyDescent="0.2">
      <c r="H162" s="54"/>
      <c r="I162" s="55"/>
      <c r="J162" s="55"/>
      <c r="M162" s="53"/>
    </row>
    <row r="163" spans="8:13" x14ac:dyDescent="0.2">
      <c r="H163" s="54"/>
      <c r="I163" s="55"/>
      <c r="J163" s="55"/>
      <c r="M163" s="53"/>
    </row>
    <row r="164" spans="8:13" x14ac:dyDescent="0.2">
      <c r="H164" s="54"/>
      <c r="I164" s="55"/>
      <c r="J164" s="55"/>
      <c r="M164" s="53"/>
    </row>
    <row r="165" spans="8:13" x14ac:dyDescent="0.2">
      <c r="H165" s="54"/>
      <c r="I165" s="55"/>
      <c r="J165" s="55"/>
      <c r="M165" s="53"/>
    </row>
    <row r="166" spans="8:13" x14ac:dyDescent="0.2">
      <c r="H166" s="54"/>
      <c r="I166" s="55"/>
      <c r="J166" s="55"/>
      <c r="M166" s="53"/>
    </row>
    <row r="167" spans="8:13" x14ac:dyDescent="0.2">
      <c r="H167" s="54"/>
      <c r="I167" s="55"/>
      <c r="J167" s="55"/>
      <c r="M167" s="53"/>
    </row>
    <row r="168" spans="8:13" x14ac:dyDescent="0.2">
      <c r="H168" s="54"/>
      <c r="I168" s="55"/>
      <c r="J168" s="55"/>
      <c r="M168" s="53"/>
    </row>
    <row r="169" spans="8:13" x14ac:dyDescent="0.2">
      <c r="H169" s="54"/>
      <c r="I169" s="55"/>
      <c r="J169" s="55"/>
      <c r="M169" s="53"/>
    </row>
    <row r="170" spans="8:13" x14ac:dyDescent="0.2">
      <c r="H170" s="54"/>
      <c r="I170" s="55"/>
      <c r="J170" s="55"/>
      <c r="M170" s="53"/>
    </row>
    <row r="171" spans="8:13" x14ac:dyDescent="0.2">
      <c r="H171" s="54"/>
      <c r="I171" s="55"/>
      <c r="J171" s="55"/>
      <c r="M171" s="53"/>
    </row>
    <row r="172" spans="8:13" x14ac:dyDescent="0.2">
      <c r="H172" s="54"/>
      <c r="I172" s="55"/>
      <c r="J172" s="55"/>
    </row>
    <row r="173" spans="8:13" x14ac:dyDescent="0.2">
      <c r="H173" s="54"/>
      <c r="I173" s="55"/>
      <c r="J173" s="55"/>
    </row>
    <row r="174" spans="8:13" x14ac:dyDescent="0.2">
      <c r="H174" s="54"/>
      <c r="I174" s="55"/>
      <c r="J174" s="55"/>
    </row>
    <row r="175" spans="8:13" x14ac:dyDescent="0.2">
      <c r="H175" s="54"/>
      <c r="I175" s="55"/>
      <c r="J175" s="55"/>
    </row>
    <row r="176" spans="8:13" x14ac:dyDescent="0.2">
      <c r="H176" s="54"/>
      <c r="I176" s="55"/>
      <c r="J176" s="55"/>
    </row>
    <row r="177" spans="8:10" x14ac:dyDescent="0.2">
      <c r="H177" s="54"/>
      <c r="I177" s="55"/>
      <c r="J177" s="55"/>
    </row>
    <row r="178" spans="8:10" x14ac:dyDescent="0.2">
      <c r="H178" s="54"/>
      <c r="I178" s="55"/>
      <c r="J178" s="55"/>
    </row>
    <row r="179" spans="8:10" x14ac:dyDescent="0.2">
      <c r="H179" s="54"/>
      <c r="I179" s="55"/>
      <c r="J179" s="55"/>
    </row>
    <row r="180" spans="8:10" x14ac:dyDescent="0.2">
      <c r="H180" s="54"/>
      <c r="I180" s="55"/>
      <c r="J180" s="55"/>
    </row>
    <row r="181" spans="8:10" x14ac:dyDescent="0.2">
      <c r="H181" s="54"/>
      <c r="I181" s="55"/>
      <c r="J181" s="55"/>
    </row>
    <row r="182" spans="8:10" x14ac:dyDescent="0.2">
      <c r="H182" s="54"/>
      <c r="I182" s="55"/>
      <c r="J182" s="55"/>
    </row>
    <row r="183" spans="8:10" x14ac:dyDescent="0.2">
      <c r="H183" s="54"/>
      <c r="I183" s="55"/>
      <c r="J183" s="55"/>
    </row>
    <row r="184" spans="8:10" x14ac:dyDescent="0.2">
      <c r="H184" s="54"/>
      <c r="I184" s="55"/>
      <c r="J184" s="55"/>
    </row>
    <row r="185" spans="8:10" x14ac:dyDescent="0.2">
      <c r="H185" s="54"/>
      <c r="I185" s="55"/>
      <c r="J185" s="55"/>
    </row>
    <row r="186" spans="8:10" x14ac:dyDescent="0.2">
      <c r="H186" s="54"/>
      <c r="I186" s="55"/>
      <c r="J186" s="55"/>
    </row>
    <row r="187" spans="8:10" x14ac:dyDescent="0.2">
      <c r="H187" s="54"/>
      <c r="I187" s="55"/>
      <c r="J187" s="55"/>
    </row>
    <row r="188" spans="8:10" x14ac:dyDescent="0.2">
      <c r="H188" s="54"/>
      <c r="I188" s="55"/>
      <c r="J188" s="55"/>
    </row>
    <row r="189" spans="8:10" x14ac:dyDescent="0.2">
      <c r="H189" s="54"/>
      <c r="I189" s="55"/>
      <c r="J189" s="55"/>
    </row>
    <row r="190" spans="8:10" x14ac:dyDescent="0.2">
      <c r="H190" s="54"/>
      <c r="I190" s="55"/>
      <c r="J190" s="55"/>
    </row>
    <row r="191" spans="8:10" x14ac:dyDescent="0.2">
      <c r="H191" s="54"/>
      <c r="I191" s="55"/>
      <c r="J191" s="55"/>
    </row>
    <row r="192" spans="8:10" x14ac:dyDescent="0.2">
      <c r="H192" s="54"/>
      <c r="I192" s="55"/>
      <c r="J192" s="55"/>
    </row>
    <row r="193" spans="8:10" x14ac:dyDescent="0.2">
      <c r="H193" s="54"/>
      <c r="I193" s="55"/>
      <c r="J193" s="55"/>
    </row>
    <row r="194" spans="8:10" x14ac:dyDescent="0.2">
      <c r="H194" s="54"/>
      <c r="I194" s="55"/>
      <c r="J194" s="55"/>
    </row>
    <row r="195" spans="8:10" x14ac:dyDescent="0.2">
      <c r="H195" s="54"/>
      <c r="I195" s="55"/>
      <c r="J195" s="55"/>
    </row>
    <row r="196" spans="8:10" x14ac:dyDescent="0.2">
      <c r="H196" s="54"/>
      <c r="I196" s="55"/>
      <c r="J196" s="55"/>
    </row>
    <row r="197" spans="8:10" x14ac:dyDescent="0.2">
      <c r="H197" s="54"/>
      <c r="I197" s="55"/>
      <c r="J197" s="55"/>
    </row>
    <row r="198" spans="8:10" x14ac:dyDescent="0.2">
      <c r="H198" s="54"/>
      <c r="I198" s="55"/>
      <c r="J198" s="55"/>
    </row>
    <row r="199" spans="8:10" x14ac:dyDescent="0.2">
      <c r="H199" s="54"/>
      <c r="I199" s="55"/>
      <c r="J199" s="55"/>
    </row>
    <row r="200" spans="8:10" x14ac:dyDescent="0.2">
      <c r="H200" s="54"/>
      <c r="I200" s="55"/>
      <c r="J200" s="55"/>
    </row>
    <row r="201" spans="8:10" x14ac:dyDescent="0.2">
      <c r="H201" s="54"/>
      <c r="I201" s="55"/>
      <c r="J201" s="55"/>
    </row>
    <row r="202" spans="8:10" x14ac:dyDescent="0.2">
      <c r="H202" s="54"/>
      <c r="I202" s="55"/>
      <c r="J202" s="55"/>
    </row>
    <row r="203" spans="8:10" x14ac:dyDescent="0.2">
      <c r="H203" s="54"/>
      <c r="I203" s="55"/>
      <c r="J203" s="55"/>
    </row>
    <row r="204" spans="8:10" x14ac:dyDescent="0.2">
      <c r="H204" s="54"/>
      <c r="I204" s="55"/>
      <c r="J204" s="55"/>
    </row>
    <row r="205" spans="8:10" x14ac:dyDescent="0.2">
      <c r="H205" s="54"/>
      <c r="I205" s="55"/>
      <c r="J205" s="55"/>
    </row>
    <row r="206" spans="8:10" x14ac:dyDescent="0.2">
      <c r="H206" s="54"/>
      <c r="I206" s="55"/>
      <c r="J206" s="55"/>
    </row>
    <row r="207" spans="8:10" x14ac:dyDescent="0.2">
      <c r="H207" s="54"/>
      <c r="I207" s="55"/>
      <c r="J207" s="55"/>
    </row>
    <row r="208" spans="8:10" x14ac:dyDescent="0.2">
      <c r="H208" s="54"/>
      <c r="I208" s="55"/>
      <c r="J208" s="55"/>
    </row>
    <row r="209" spans="8:10" x14ac:dyDescent="0.2">
      <c r="H209" s="54"/>
      <c r="I209" s="55"/>
      <c r="J209" s="55"/>
    </row>
    <row r="210" spans="8:10" x14ac:dyDescent="0.2">
      <c r="H210" s="54"/>
      <c r="I210" s="55"/>
      <c r="J210" s="55"/>
    </row>
    <row r="211" spans="8:10" x14ac:dyDescent="0.2">
      <c r="H211" s="54"/>
      <c r="I211" s="55"/>
      <c r="J211" s="55"/>
    </row>
    <row r="212" spans="8:10" x14ac:dyDescent="0.2">
      <c r="H212" s="54"/>
      <c r="I212" s="55"/>
      <c r="J212" s="55"/>
    </row>
    <row r="213" spans="8:10" x14ac:dyDescent="0.2">
      <c r="H213" s="54"/>
      <c r="I213" s="55"/>
      <c r="J213" s="55"/>
    </row>
    <row r="214" spans="8:10" x14ac:dyDescent="0.2">
      <c r="H214" s="54"/>
      <c r="I214" s="55"/>
      <c r="J214" s="55"/>
    </row>
    <row r="215" spans="8:10" x14ac:dyDescent="0.2">
      <c r="H215" s="54"/>
      <c r="I215" s="55"/>
      <c r="J215" s="55"/>
    </row>
    <row r="216" spans="8:10" x14ac:dyDescent="0.2">
      <c r="H216" s="54"/>
      <c r="I216" s="55"/>
      <c r="J216" s="55"/>
    </row>
    <row r="217" spans="8:10" x14ac:dyDescent="0.2">
      <c r="H217" s="54"/>
      <c r="I217" s="55"/>
      <c r="J217" s="55"/>
    </row>
    <row r="218" spans="8:10" x14ac:dyDescent="0.2">
      <c r="H218" s="54"/>
      <c r="I218" s="55"/>
      <c r="J218" s="55"/>
    </row>
    <row r="219" spans="8:10" x14ac:dyDescent="0.2">
      <c r="H219" s="54"/>
      <c r="I219" s="55"/>
      <c r="J219" s="55"/>
    </row>
    <row r="220" spans="8:10" x14ac:dyDescent="0.2">
      <c r="H220" s="54"/>
      <c r="I220" s="55"/>
      <c r="J220" s="55"/>
    </row>
    <row r="221" spans="8:10" x14ac:dyDescent="0.2">
      <c r="H221" s="54"/>
      <c r="I221" s="55"/>
      <c r="J221" s="55"/>
    </row>
    <row r="222" spans="8:10" x14ac:dyDescent="0.2">
      <c r="H222" s="54"/>
      <c r="I222" s="55"/>
      <c r="J222" s="55"/>
    </row>
    <row r="223" spans="8:10" x14ac:dyDescent="0.2">
      <c r="H223" s="54"/>
      <c r="I223" s="55"/>
      <c r="J223" s="55"/>
    </row>
    <row r="224" spans="8:10" x14ac:dyDescent="0.2">
      <c r="H224" s="54"/>
      <c r="I224" s="55"/>
      <c r="J224" s="55"/>
    </row>
    <row r="225" spans="8:10" x14ac:dyDescent="0.2">
      <c r="H225" s="54"/>
      <c r="I225" s="55"/>
      <c r="J225" s="55"/>
    </row>
    <row r="226" spans="8:10" x14ac:dyDescent="0.2">
      <c r="H226" s="54"/>
      <c r="I226" s="55"/>
      <c r="J226" s="55"/>
    </row>
    <row r="227" spans="8:10" x14ac:dyDescent="0.2">
      <c r="H227" s="54"/>
      <c r="I227" s="55"/>
      <c r="J227" s="55"/>
    </row>
    <row r="228" spans="8:10" x14ac:dyDescent="0.2">
      <c r="H228" s="54"/>
      <c r="I228" s="55"/>
      <c r="J228" s="55"/>
    </row>
    <row r="229" spans="8:10" x14ac:dyDescent="0.2">
      <c r="H229" s="54"/>
      <c r="I229" s="55"/>
      <c r="J229" s="55"/>
    </row>
    <row r="230" spans="8:10" x14ac:dyDescent="0.2">
      <c r="H230" s="54"/>
      <c r="I230" s="55"/>
      <c r="J230" s="55"/>
    </row>
    <row r="231" spans="8:10" x14ac:dyDescent="0.2">
      <c r="H231" s="54"/>
      <c r="I231" s="55"/>
      <c r="J231" s="55"/>
    </row>
    <row r="232" spans="8:10" x14ac:dyDescent="0.2">
      <c r="H232" s="54"/>
      <c r="I232" s="55"/>
      <c r="J232" s="55"/>
    </row>
    <row r="233" spans="8:10" x14ac:dyDescent="0.2">
      <c r="H233" s="54"/>
      <c r="I233" s="55"/>
      <c r="J233" s="55"/>
    </row>
    <row r="234" spans="8:10" x14ac:dyDescent="0.2">
      <c r="H234" s="54"/>
      <c r="I234" s="55"/>
      <c r="J234" s="55"/>
    </row>
    <row r="235" spans="8:10" x14ac:dyDescent="0.2">
      <c r="H235" s="54"/>
      <c r="I235" s="55"/>
      <c r="J235" s="55"/>
    </row>
    <row r="236" spans="8:10" x14ac:dyDescent="0.2">
      <c r="H236" s="54"/>
      <c r="I236" s="55"/>
      <c r="J236" s="55"/>
    </row>
    <row r="237" spans="8:10" x14ac:dyDescent="0.2">
      <c r="H237" s="54"/>
      <c r="I237" s="55"/>
      <c r="J237" s="55"/>
    </row>
    <row r="238" spans="8:10" x14ac:dyDescent="0.2">
      <c r="H238" s="54"/>
      <c r="I238" s="55"/>
      <c r="J238" s="55"/>
    </row>
    <row r="239" spans="8:10" x14ac:dyDescent="0.2">
      <c r="H239" s="54"/>
      <c r="I239" s="55"/>
      <c r="J239" s="55"/>
    </row>
    <row r="240" spans="8:10" x14ac:dyDescent="0.2">
      <c r="H240" s="54"/>
      <c r="I240" s="55"/>
      <c r="J240" s="55"/>
    </row>
    <row r="241" spans="8:10" x14ac:dyDescent="0.2">
      <c r="H241" s="54"/>
      <c r="I241" s="55"/>
      <c r="J241" s="55"/>
    </row>
    <row r="242" spans="8:10" x14ac:dyDescent="0.2">
      <c r="H242" s="54"/>
      <c r="I242" s="55"/>
      <c r="J242" s="55"/>
    </row>
    <row r="243" spans="8:10" x14ac:dyDescent="0.2">
      <c r="H243" s="54"/>
      <c r="I243" s="55"/>
      <c r="J243" s="55"/>
    </row>
    <row r="244" spans="8:10" x14ac:dyDescent="0.2">
      <c r="H244" s="54"/>
      <c r="I244" s="55"/>
      <c r="J244" s="55"/>
    </row>
    <row r="245" spans="8:10" x14ac:dyDescent="0.2">
      <c r="H245" s="54"/>
      <c r="I245" s="55"/>
      <c r="J245" s="55"/>
    </row>
    <row r="246" spans="8:10" x14ac:dyDescent="0.2">
      <c r="H246" s="54"/>
      <c r="I246" s="55"/>
      <c r="J246" s="55"/>
    </row>
    <row r="247" spans="8:10" x14ac:dyDescent="0.2">
      <c r="H247" s="54"/>
      <c r="I247" s="55"/>
      <c r="J247" s="55"/>
    </row>
    <row r="248" spans="8:10" x14ac:dyDescent="0.2">
      <c r="H248" s="54"/>
      <c r="I248" s="55"/>
      <c r="J248" s="55"/>
    </row>
    <row r="249" spans="8:10" x14ac:dyDescent="0.2">
      <c r="H249" s="54"/>
      <c r="I249" s="55"/>
      <c r="J249" s="55"/>
    </row>
    <row r="250" spans="8:10" x14ac:dyDescent="0.2">
      <c r="H250" s="54"/>
      <c r="I250" s="55"/>
      <c r="J250" s="55"/>
    </row>
    <row r="251" spans="8:10" x14ac:dyDescent="0.2">
      <c r="H251" s="54"/>
      <c r="I251" s="55"/>
      <c r="J251" s="55"/>
    </row>
    <row r="252" spans="8:10" x14ac:dyDescent="0.2">
      <c r="H252" s="54"/>
      <c r="I252" s="55"/>
      <c r="J252" s="55"/>
    </row>
    <row r="253" spans="8:10" x14ac:dyDescent="0.2">
      <c r="H253" s="54"/>
      <c r="I253" s="55"/>
      <c r="J253" s="55"/>
    </row>
    <row r="254" spans="8:10" x14ac:dyDescent="0.2">
      <c r="H254" s="54"/>
      <c r="I254" s="55"/>
      <c r="J254" s="55"/>
    </row>
    <row r="255" spans="8:10" x14ac:dyDescent="0.2">
      <c r="H255" s="54"/>
      <c r="I255" s="55"/>
      <c r="J255" s="55"/>
    </row>
    <row r="256" spans="8:10" x14ac:dyDescent="0.2">
      <c r="H256" s="54"/>
      <c r="I256" s="55"/>
      <c r="J256" s="55"/>
    </row>
    <row r="257" spans="8:10" x14ac:dyDescent="0.2">
      <c r="H257" s="54"/>
      <c r="I257" s="55"/>
      <c r="J257" s="55"/>
    </row>
    <row r="258" spans="8:10" x14ac:dyDescent="0.2">
      <c r="H258" s="54"/>
      <c r="I258" s="55"/>
      <c r="J258" s="55"/>
    </row>
    <row r="259" spans="8:10" x14ac:dyDescent="0.2">
      <c r="H259" s="54"/>
      <c r="I259" s="55"/>
      <c r="J259" s="55"/>
    </row>
    <row r="260" spans="8:10" x14ac:dyDescent="0.2">
      <c r="H260" s="54"/>
      <c r="I260" s="55"/>
      <c r="J260" s="55"/>
    </row>
    <row r="261" spans="8:10" x14ac:dyDescent="0.2">
      <c r="H261" s="54"/>
      <c r="I261" s="55"/>
      <c r="J261" s="55"/>
    </row>
    <row r="262" spans="8:10" x14ac:dyDescent="0.2">
      <c r="H262" s="54"/>
      <c r="I262" s="55"/>
      <c r="J262" s="55"/>
    </row>
    <row r="263" spans="8:10" x14ac:dyDescent="0.2">
      <c r="H263" s="54"/>
      <c r="I263" s="55"/>
      <c r="J263" s="55"/>
    </row>
    <row r="264" spans="8:10" x14ac:dyDescent="0.2">
      <c r="H264" s="54"/>
      <c r="I264" s="55"/>
      <c r="J264" s="55"/>
    </row>
    <row r="265" spans="8:10" x14ac:dyDescent="0.2">
      <c r="H265" s="54"/>
      <c r="I265" s="55"/>
      <c r="J265" s="55"/>
    </row>
    <row r="266" spans="8:10" x14ac:dyDescent="0.2">
      <c r="H266" s="54"/>
      <c r="I266" s="55"/>
      <c r="J266" s="55"/>
    </row>
    <row r="267" spans="8:10" x14ac:dyDescent="0.2">
      <c r="H267" s="54"/>
      <c r="I267" s="55"/>
      <c r="J267" s="55"/>
    </row>
    <row r="268" spans="8:10" x14ac:dyDescent="0.2">
      <c r="H268" s="54"/>
      <c r="I268" s="55"/>
      <c r="J268" s="55"/>
    </row>
    <row r="269" spans="8:10" x14ac:dyDescent="0.2">
      <c r="H269" s="54"/>
      <c r="I269" s="55"/>
      <c r="J269" s="55"/>
    </row>
    <row r="270" spans="8:10" x14ac:dyDescent="0.2">
      <c r="H270" s="54"/>
      <c r="I270" s="55"/>
      <c r="J270" s="55"/>
    </row>
    <row r="271" spans="8:10" x14ac:dyDescent="0.2">
      <c r="H271" s="54"/>
      <c r="I271" s="55"/>
      <c r="J271" s="55"/>
    </row>
    <row r="272" spans="8:10" x14ac:dyDescent="0.2">
      <c r="H272" s="54"/>
      <c r="I272" s="55"/>
      <c r="J272" s="55"/>
    </row>
    <row r="273" spans="8:10" x14ac:dyDescent="0.2">
      <c r="H273" s="54"/>
      <c r="I273" s="55"/>
      <c r="J273" s="55"/>
    </row>
    <row r="274" spans="8:10" x14ac:dyDescent="0.2">
      <c r="H274" s="54"/>
      <c r="I274" s="55"/>
      <c r="J274" s="55"/>
    </row>
    <row r="275" spans="8:10" x14ac:dyDescent="0.2">
      <c r="H275" s="54"/>
      <c r="I275" s="55"/>
      <c r="J275" s="55"/>
    </row>
    <row r="276" spans="8:10" x14ac:dyDescent="0.2">
      <c r="H276" s="54"/>
      <c r="I276" s="55"/>
      <c r="J276" s="55"/>
    </row>
    <row r="277" spans="8:10" x14ac:dyDescent="0.2">
      <c r="H277" s="54"/>
      <c r="I277" s="55"/>
      <c r="J277" s="55"/>
    </row>
    <row r="278" spans="8:10" x14ac:dyDescent="0.2">
      <c r="H278" s="54"/>
      <c r="I278" s="55"/>
      <c r="J278" s="55"/>
    </row>
    <row r="279" spans="8:10" x14ac:dyDescent="0.2">
      <c r="H279" s="54"/>
      <c r="I279" s="55"/>
      <c r="J279" s="55"/>
    </row>
    <row r="280" spans="8:10" x14ac:dyDescent="0.2">
      <c r="H280" s="54"/>
      <c r="I280" s="55"/>
      <c r="J280" s="55"/>
    </row>
    <row r="281" spans="8:10" x14ac:dyDescent="0.2">
      <c r="H281" s="54"/>
      <c r="I281" s="55"/>
      <c r="J281" s="55"/>
    </row>
    <row r="282" spans="8:10" x14ac:dyDescent="0.2">
      <c r="H282" s="54"/>
      <c r="I282" s="55"/>
      <c r="J282" s="55"/>
    </row>
    <row r="283" spans="8:10" x14ac:dyDescent="0.2">
      <c r="H283" s="54"/>
      <c r="I283" s="55"/>
      <c r="J283" s="55"/>
    </row>
    <row r="284" spans="8:10" x14ac:dyDescent="0.2">
      <c r="H284" s="54"/>
      <c r="I284" s="55"/>
      <c r="J284" s="55"/>
    </row>
    <row r="285" spans="8:10" x14ac:dyDescent="0.2">
      <c r="H285" s="54"/>
      <c r="I285" s="55"/>
      <c r="J285" s="55"/>
    </row>
    <row r="286" spans="8:10" x14ac:dyDescent="0.2">
      <c r="H286" s="54"/>
      <c r="I286" s="55"/>
      <c r="J286" s="55"/>
    </row>
    <row r="287" spans="8:10" x14ac:dyDescent="0.2">
      <c r="H287" s="54"/>
      <c r="I287" s="55"/>
      <c r="J287" s="55"/>
    </row>
    <row r="288" spans="8:10" x14ac:dyDescent="0.2">
      <c r="H288" s="54"/>
      <c r="I288" s="55"/>
      <c r="J288" s="55"/>
    </row>
    <row r="289" spans="8:10" x14ac:dyDescent="0.2">
      <c r="H289" s="54"/>
      <c r="I289" s="55"/>
      <c r="J289" s="55"/>
    </row>
    <row r="290" spans="8:10" x14ac:dyDescent="0.2">
      <c r="H290" s="54"/>
      <c r="I290" s="55"/>
      <c r="J290" s="55"/>
    </row>
    <row r="291" spans="8:10" x14ac:dyDescent="0.2">
      <c r="H291" s="54"/>
      <c r="I291" s="55"/>
      <c r="J291" s="55"/>
    </row>
    <row r="292" spans="8:10" x14ac:dyDescent="0.2">
      <c r="H292" s="54"/>
      <c r="I292" s="55"/>
      <c r="J292" s="55"/>
    </row>
    <row r="293" spans="8:10" x14ac:dyDescent="0.2">
      <c r="H293" s="54"/>
      <c r="I293" s="55"/>
      <c r="J293" s="55"/>
    </row>
    <row r="294" spans="8:10" x14ac:dyDescent="0.2">
      <c r="H294" s="54"/>
      <c r="I294" s="55"/>
      <c r="J294" s="55"/>
    </row>
    <row r="295" spans="8:10" x14ac:dyDescent="0.2">
      <c r="H295" s="54"/>
      <c r="I295" s="55"/>
      <c r="J295" s="55"/>
    </row>
    <row r="296" spans="8:10" x14ac:dyDescent="0.2">
      <c r="H296" s="54"/>
      <c r="I296" s="55"/>
      <c r="J296" s="55"/>
    </row>
    <row r="297" spans="8:10" x14ac:dyDescent="0.2">
      <c r="H297" s="54"/>
      <c r="I297" s="55"/>
      <c r="J297" s="55"/>
    </row>
    <row r="298" spans="8:10" x14ac:dyDescent="0.2">
      <c r="H298" s="54"/>
      <c r="I298" s="55"/>
      <c r="J298" s="55"/>
    </row>
    <row r="299" spans="8:10" x14ac:dyDescent="0.2">
      <c r="H299" s="54"/>
      <c r="I299" s="55"/>
      <c r="J299" s="55"/>
    </row>
    <row r="300" spans="8:10" x14ac:dyDescent="0.2">
      <c r="H300" s="54"/>
      <c r="I300" s="55"/>
      <c r="J300" s="55"/>
    </row>
    <row r="301" spans="8:10" x14ac:dyDescent="0.2">
      <c r="H301" s="54"/>
      <c r="I301" s="55"/>
      <c r="J301" s="55"/>
    </row>
    <row r="302" spans="8:10" x14ac:dyDescent="0.2">
      <c r="H302" s="54"/>
      <c r="I302" s="55"/>
      <c r="J302" s="55"/>
    </row>
    <row r="303" spans="8:10" x14ac:dyDescent="0.2">
      <c r="H303" s="54"/>
      <c r="I303" s="55"/>
      <c r="J303" s="55"/>
    </row>
    <row r="304" spans="8:10" x14ac:dyDescent="0.2">
      <c r="H304" s="54"/>
      <c r="I304" s="55"/>
      <c r="J304" s="55"/>
    </row>
    <row r="305" spans="8:10" x14ac:dyDescent="0.2">
      <c r="H305" s="54"/>
      <c r="I305" s="55"/>
      <c r="J305" s="55"/>
    </row>
    <row r="306" spans="8:10" x14ac:dyDescent="0.2">
      <c r="H306" s="54"/>
      <c r="I306" s="55"/>
      <c r="J306" s="55"/>
    </row>
    <row r="307" spans="8:10" x14ac:dyDescent="0.2">
      <c r="H307" s="54"/>
      <c r="I307" s="55"/>
      <c r="J307" s="55"/>
    </row>
    <row r="308" spans="8:10" x14ac:dyDescent="0.2">
      <c r="H308" s="54"/>
      <c r="I308" s="55"/>
      <c r="J308" s="55"/>
    </row>
    <row r="309" spans="8:10" x14ac:dyDescent="0.2">
      <c r="H309" s="54"/>
      <c r="I309" s="55"/>
      <c r="J309" s="55"/>
    </row>
    <row r="310" spans="8:10" x14ac:dyDescent="0.2">
      <c r="H310" s="54"/>
      <c r="I310" s="55"/>
      <c r="J310" s="55"/>
    </row>
    <row r="311" spans="8:10" x14ac:dyDescent="0.2">
      <c r="H311" s="54"/>
      <c r="I311" s="55"/>
      <c r="J311" s="55"/>
    </row>
    <row r="312" spans="8:10" x14ac:dyDescent="0.2">
      <c r="H312" s="54"/>
      <c r="I312" s="55"/>
      <c r="J312" s="55"/>
    </row>
    <row r="313" spans="8:10" x14ac:dyDescent="0.2">
      <c r="H313" s="54"/>
      <c r="I313" s="55"/>
      <c r="J313" s="55"/>
    </row>
    <row r="314" spans="8:10" x14ac:dyDescent="0.2">
      <c r="H314" s="54"/>
      <c r="I314" s="55"/>
      <c r="J314" s="55"/>
    </row>
    <row r="315" spans="8:10" x14ac:dyDescent="0.2">
      <c r="H315" s="54"/>
      <c r="I315" s="55"/>
      <c r="J315" s="55"/>
    </row>
    <row r="316" spans="8:10" x14ac:dyDescent="0.2">
      <c r="H316" s="54"/>
      <c r="I316" s="55"/>
      <c r="J316" s="55"/>
    </row>
    <row r="317" spans="8:10" x14ac:dyDescent="0.2">
      <c r="H317" s="54"/>
      <c r="I317" s="55"/>
      <c r="J317" s="55"/>
    </row>
    <row r="318" spans="8:10" x14ac:dyDescent="0.2">
      <c r="H318" s="54"/>
      <c r="I318" s="55"/>
      <c r="J318" s="55"/>
    </row>
    <row r="319" spans="8:10" x14ac:dyDescent="0.2">
      <c r="H319" s="54"/>
      <c r="I319" s="55"/>
      <c r="J319" s="55"/>
    </row>
    <row r="320" spans="8:10" x14ac:dyDescent="0.2">
      <c r="H320" s="54"/>
      <c r="I320" s="55"/>
      <c r="J320" s="55"/>
    </row>
    <row r="321" spans="8:10" x14ac:dyDescent="0.2">
      <c r="H321" s="54"/>
      <c r="I321" s="55"/>
      <c r="J321" s="55"/>
    </row>
    <row r="322" spans="8:10" x14ac:dyDescent="0.2">
      <c r="H322" s="54"/>
      <c r="I322" s="55"/>
      <c r="J322" s="55"/>
    </row>
    <row r="323" spans="8:10" x14ac:dyDescent="0.2">
      <c r="H323" s="54"/>
      <c r="I323" s="55"/>
      <c r="J323" s="55"/>
    </row>
    <row r="324" spans="8:10" x14ac:dyDescent="0.2">
      <c r="H324" s="54"/>
      <c r="I324" s="55"/>
      <c r="J324" s="55"/>
    </row>
    <row r="325" spans="8:10" x14ac:dyDescent="0.2">
      <c r="H325" s="54"/>
      <c r="I325" s="55"/>
      <c r="J325" s="55"/>
    </row>
    <row r="326" spans="8:10" x14ac:dyDescent="0.2">
      <c r="H326" s="54"/>
      <c r="I326" s="55"/>
      <c r="J326" s="55"/>
    </row>
    <row r="327" spans="8:10" x14ac:dyDescent="0.2">
      <c r="H327" s="54"/>
      <c r="I327" s="55"/>
      <c r="J327" s="55"/>
    </row>
    <row r="328" spans="8:10" x14ac:dyDescent="0.2">
      <c r="H328" s="54"/>
      <c r="I328" s="55"/>
      <c r="J328" s="55"/>
    </row>
    <row r="329" spans="8:10" x14ac:dyDescent="0.2">
      <c r="H329" s="54"/>
      <c r="I329" s="55"/>
      <c r="J329" s="55"/>
    </row>
    <row r="330" spans="8:10" x14ac:dyDescent="0.2">
      <c r="H330" s="54"/>
      <c r="I330" s="55"/>
      <c r="J330" s="55"/>
    </row>
    <row r="331" spans="8:10" x14ac:dyDescent="0.2">
      <c r="H331" s="54"/>
      <c r="I331" s="55"/>
      <c r="J331" s="55"/>
    </row>
    <row r="332" spans="8:10" x14ac:dyDescent="0.2">
      <c r="H332" s="54"/>
      <c r="I332" s="55"/>
      <c r="J332" s="55"/>
    </row>
    <row r="333" spans="8:10" x14ac:dyDescent="0.2">
      <c r="H333" s="54"/>
      <c r="I333" s="55"/>
      <c r="J333" s="55"/>
    </row>
    <row r="334" spans="8:10" x14ac:dyDescent="0.2">
      <c r="H334" s="54"/>
      <c r="I334" s="55"/>
      <c r="J334" s="55"/>
    </row>
    <row r="335" spans="8:10" x14ac:dyDescent="0.2">
      <c r="H335" s="54"/>
      <c r="I335" s="55"/>
      <c r="J335" s="55"/>
    </row>
    <row r="336" spans="8:10" x14ac:dyDescent="0.2">
      <c r="H336" s="54"/>
      <c r="I336" s="55"/>
      <c r="J336" s="55"/>
    </row>
    <row r="337" spans="8:10" x14ac:dyDescent="0.2">
      <c r="H337" s="54"/>
      <c r="I337" s="55"/>
      <c r="J337" s="55"/>
    </row>
    <row r="338" spans="8:10" x14ac:dyDescent="0.2">
      <c r="H338" s="54"/>
      <c r="I338" s="55"/>
      <c r="J338" s="55"/>
    </row>
    <row r="339" spans="8:10" x14ac:dyDescent="0.2">
      <c r="H339" s="54"/>
      <c r="I339" s="55"/>
      <c r="J339" s="55"/>
    </row>
    <row r="340" spans="8:10" x14ac:dyDescent="0.2">
      <c r="H340" s="54"/>
      <c r="I340" s="55"/>
      <c r="J340" s="55"/>
    </row>
    <row r="341" spans="8:10" x14ac:dyDescent="0.2">
      <c r="H341" s="54"/>
      <c r="I341" s="55"/>
      <c r="J341" s="55"/>
    </row>
    <row r="342" spans="8:10" x14ac:dyDescent="0.2">
      <c r="H342" s="54"/>
      <c r="I342" s="55"/>
      <c r="J342" s="55"/>
    </row>
    <row r="343" spans="8:10" x14ac:dyDescent="0.2">
      <c r="H343" s="54"/>
      <c r="I343" s="55"/>
      <c r="J343" s="55"/>
    </row>
    <row r="344" spans="8:10" x14ac:dyDescent="0.2">
      <c r="H344" s="54"/>
      <c r="I344" s="55"/>
      <c r="J344" s="55"/>
    </row>
    <row r="345" spans="8:10" x14ac:dyDescent="0.2">
      <c r="H345" s="54"/>
      <c r="I345" s="55"/>
      <c r="J345" s="55"/>
    </row>
    <row r="346" spans="8:10" x14ac:dyDescent="0.2">
      <c r="H346" s="54"/>
      <c r="I346" s="55"/>
      <c r="J346" s="55"/>
    </row>
    <row r="347" spans="8:10" x14ac:dyDescent="0.2">
      <c r="H347" s="54"/>
      <c r="I347" s="55"/>
      <c r="J347" s="55"/>
    </row>
    <row r="348" spans="8:10" x14ac:dyDescent="0.2">
      <c r="H348" s="54"/>
      <c r="I348" s="55"/>
      <c r="J348" s="55"/>
    </row>
    <row r="349" spans="8:10" x14ac:dyDescent="0.2">
      <c r="H349" s="54"/>
      <c r="I349" s="55"/>
      <c r="J349" s="55"/>
    </row>
    <row r="350" spans="8:10" x14ac:dyDescent="0.2">
      <c r="H350" s="54"/>
      <c r="I350" s="55"/>
      <c r="J350" s="55"/>
    </row>
    <row r="351" spans="8:10" x14ac:dyDescent="0.2">
      <c r="H351" s="54"/>
      <c r="I351" s="55"/>
      <c r="J351" s="55"/>
    </row>
    <row r="352" spans="8:10" x14ac:dyDescent="0.2">
      <c r="H352" s="54"/>
      <c r="I352" s="55"/>
      <c r="J352" s="55"/>
    </row>
    <row r="353" spans="8:10" x14ac:dyDescent="0.2">
      <c r="H353" s="54"/>
      <c r="I353" s="55"/>
      <c r="J353" s="55"/>
    </row>
    <row r="354" spans="8:10" x14ac:dyDescent="0.2">
      <c r="H354" s="54"/>
      <c r="I354" s="55"/>
      <c r="J354" s="55"/>
    </row>
    <row r="355" spans="8:10" x14ac:dyDescent="0.2">
      <c r="H355" s="54"/>
      <c r="I355" s="55"/>
      <c r="J355" s="55"/>
    </row>
    <row r="356" spans="8:10" x14ac:dyDescent="0.2">
      <c r="H356" s="54"/>
      <c r="I356" s="55"/>
      <c r="J356" s="55"/>
    </row>
    <row r="357" spans="8:10" x14ac:dyDescent="0.2">
      <c r="H357" s="54"/>
      <c r="I357" s="55"/>
      <c r="J357" s="55"/>
    </row>
    <row r="358" spans="8:10" x14ac:dyDescent="0.2">
      <c r="H358" s="54"/>
      <c r="I358" s="55"/>
      <c r="J358" s="55"/>
    </row>
    <row r="359" spans="8:10" x14ac:dyDescent="0.2">
      <c r="H359" s="54"/>
      <c r="I359" s="55"/>
      <c r="J359" s="55"/>
    </row>
    <row r="360" spans="8:10" x14ac:dyDescent="0.2">
      <c r="H360" s="54"/>
      <c r="I360" s="55"/>
      <c r="J360" s="55"/>
    </row>
    <row r="361" spans="8:10" x14ac:dyDescent="0.2">
      <c r="H361" s="54"/>
      <c r="I361" s="55"/>
      <c r="J361" s="55"/>
    </row>
    <row r="362" spans="8:10" x14ac:dyDescent="0.2">
      <c r="H362" s="54"/>
      <c r="I362" s="55"/>
      <c r="J362" s="55"/>
    </row>
    <row r="363" spans="8:10" x14ac:dyDescent="0.2">
      <c r="H363" s="54"/>
      <c r="I363" s="55"/>
      <c r="J363" s="55"/>
    </row>
    <row r="364" spans="8:10" x14ac:dyDescent="0.2">
      <c r="H364" s="54"/>
      <c r="I364" s="55"/>
      <c r="J364" s="55"/>
    </row>
    <row r="365" spans="8:10" x14ac:dyDescent="0.2">
      <c r="H365" s="54"/>
      <c r="I365" s="55"/>
      <c r="J365" s="55"/>
    </row>
    <row r="366" spans="8:10" x14ac:dyDescent="0.2">
      <c r="H366" s="54"/>
      <c r="I366" s="55"/>
      <c r="J366" s="55"/>
    </row>
    <row r="367" spans="8:10" x14ac:dyDescent="0.2">
      <c r="H367" s="54"/>
      <c r="I367" s="55"/>
      <c r="J367" s="55"/>
    </row>
    <row r="368" spans="8:10" x14ac:dyDescent="0.2">
      <c r="H368" s="54"/>
      <c r="I368" s="55"/>
      <c r="J368" s="55"/>
    </row>
    <row r="369" spans="8:10" x14ac:dyDescent="0.2">
      <c r="H369" s="54"/>
      <c r="I369" s="55"/>
      <c r="J369" s="55"/>
    </row>
    <row r="370" spans="8:10" x14ac:dyDescent="0.2">
      <c r="H370" s="54"/>
      <c r="I370" s="55"/>
      <c r="J370" s="55"/>
    </row>
    <row r="371" spans="8:10" x14ac:dyDescent="0.2">
      <c r="H371" s="54"/>
      <c r="I371" s="55"/>
      <c r="J371" s="55"/>
    </row>
    <row r="372" spans="8:10" x14ac:dyDescent="0.2">
      <c r="H372" s="54"/>
      <c r="I372" s="55"/>
      <c r="J372" s="55"/>
    </row>
    <row r="373" spans="8:10" x14ac:dyDescent="0.2">
      <c r="H373" s="54"/>
      <c r="I373" s="55"/>
      <c r="J373" s="55"/>
    </row>
    <row r="374" spans="8:10" x14ac:dyDescent="0.2">
      <c r="H374" s="54"/>
      <c r="I374" s="55"/>
      <c r="J374" s="55"/>
    </row>
    <row r="375" spans="8:10" x14ac:dyDescent="0.2">
      <c r="H375" s="54"/>
      <c r="I375" s="55"/>
      <c r="J375" s="55"/>
    </row>
    <row r="376" spans="8:10" x14ac:dyDescent="0.2">
      <c r="H376" s="54"/>
      <c r="I376" s="55"/>
      <c r="J376" s="55"/>
    </row>
    <row r="377" spans="8:10" x14ac:dyDescent="0.2">
      <c r="H377" s="54"/>
      <c r="I377" s="55"/>
      <c r="J377" s="55"/>
    </row>
    <row r="378" spans="8:10" x14ac:dyDescent="0.2">
      <c r="H378" s="54"/>
      <c r="I378" s="55"/>
      <c r="J378" s="55"/>
    </row>
  </sheetData>
  <mergeCells count="21">
    <mergeCell ref="A116:J119"/>
    <mergeCell ref="L116:N116"/>
    <mergeCell ref="L117:N117"/>
    <mergeCell ref="L119:N119"/>
    <mergeCell ref="K116:K119"/>
    <mergeCell ref="O2:V2"/>
    <mergeCell ref="A5:A7"/>
    <mergeCell ref="B5:B7"/>
    <mergeCell ref="D5:H6"/>
    <mergeCell ref="I5:I7"/>
    <mergeCell ref="C5:C7"/>
    <mergeCell ref="J5:J7"/>
    <mergeCell ref="K6:K7"/>
    <mergeCell ref="N6:N7"/>
    <mergeCell ref="O5:V5"/>
    <mergeCell ref="Q6:R6"/>
    <mergeCell ref="S6:T6"/>
    <mergeCell ref="U6:V6"/>
    <mergeCell ref="K5:N5"/>
    <mergeCell ref="O6:P6"/>
    <mergeCell ref="L6:M6"/>
  </mergeCells>
  <phoneticPr fontId="0" type="noConversion"/>
  <pageMargins left="0.39370078740157483" right="0.19685039370078741" top="1.1811023622047245" bottom="0.39370078740157483" header="0.51181102362204722" footer="0.51181102362204722"/>
  <pageSetup paperSize="9" scale="78" orientation="landscape" r:id="rId1"/>
  <headerFooter alignWithMargins="0"/>
  <rowBreaks count="2" manualBreakCount="2">
    <brk id="56" max="23" man="1"/>
    <brk id="89" max="23" man="1"/>
  </rowBreaks>
  <colBreaks count="1" manualBreakCount="1">
    <brk id="24" max="119" man="1"/>
  </colBreaks>
  <ignoredErrors>
    <ignoredError sqref="K12:K13 K29 K93 I93 I96" formula="1"/>
    <ignoredError sqref="K26:K28 K30 K34:K38 K41 K54:K55 K59 K61 K67:K69 K72:K73 L66 K78:K82 K87:K89 K92 K94:K95 K98:K99" formulaRange="1"/>
    <ignoredError sqref="K60" formula="1" formulaRange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хоровики</vt:lpstr>
      <vt:lpstr>Лист1</vt:lpstr>
      <vt:lpstr>хоровики!Область_печати</vt:lpstr>
    </vt:vector>
  </TitlesOfParts>
  <Company>КОУК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2021-10-18T09:40:30Z</cp:lastPrinted>
  <dcterms:created xsi:type="dcterms:W3CDTF">2003-04-29T08:56:52Z</dcterms:created>
  <dcterms:modified xsi:type="dcterms:W3CDTF">2022-11-14T07:22:00Z</dcterms:modified>
</cp:coreProperties>
</file>